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wsl$\Ubuntu\home\vledoze\sankeysuitemanager\MFAData\Filières\ForetBois\FranceRegions\"/>
    </mc:Choice>
  </mc:AlternateContent>
  <xr:revisionPtr revIDLastSave="0" documentId="13_ncr:1_{78ADB2F9-D055-4769-95F6-CCF602C2E17B}" xr6:coauthVersionLast="47" xr6:coauthVersionMax="47" xr10:uidLastSave="{00000000-0000-0000-0000-000000000000}"/>
  <bookViews>
    <workbookView xWindow="22932" yWindow="-108" windowWidth="23256" windowHeight="12576" tabRatio="446" firstSheet="2" activeTab="3" xr2:uid="{92259C93-C22C-4927-93FD-425D05038395}"/>
  </bookViews>
  <sheets>
    <sheet name="Etiquettes" sheetId="4" r:id="rId1"/>
    <sheet name="Noeuds" sheetId="2" r:id="rId2"/>
    <sheet name="Table entrée sortie données" sheetId="3" r:id="rId3"/>
    <sheet name="temp 64 €" sheetId="1"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s>
  <definedNames>
    <definedName name="_xlnm._FilterDatabase" localSheetId="3" hidden="1">'temp 64 €'!$B$17:$BL$89</definedName>
    <definedName name="T_SELTEXT">'[1]Coresp._NC8_VEM'!#REF!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94" i="1" l="1"/>
  <c r="A191" i="1"/>
  <c r="A185" i="1"/>
  <c r="A196" i="1" s="1"/>
  <c r="A184" i="1"/>
  <c r="A195" i="1" s="1"/>
  <c r="A183" i="1"/>
  <c r="A182" i="1"/>
  <c r="A193" i="1" s="1"/>
  <c r="A181" i="1"/>
  <c r="A192" i="1" s="1"/>
  <c r="BI173" i="1"/>
  <c r="C172" i="1"/>
  <c r="BI171" i="1"/>
  <c r="C171" i="1"/>
  <c r="BI170" i="1"/>
  <c r="C170" i="1"/>
  <c r="BI169" i="1"/>
  <c r="C169" i="1"/>
  <c r="BI168" i="1"/>
  <c r="C168" i="1"/>
  <c r="BI167" i="1"/>
  <c r="C167" i="1"/>
  <c r="BI163" i="1"/>
  <c r="BI162" i="1"/>
  <c r="BH162" i="1"/>
  <c r="BG162" i="1"/>
  <c r="BF162" i="1"/>
  <c r="BE162" i="1"/>
  <c r="BD162" i="1"/>
  <c r="BC162" i="1"/>
  <c r="BB162" i="1"/>
  <c r="BA162" i="1"/>
  <c r="AZ162" i="1"/>
  <c r="AY162" i="1"/>
  <c r="AX162" i="1"/>
  <c r="AW162" i="1"/>
  <c r="AV162" i="1"/>
  <c r="AU162" i="1"/>
  <c r="AT162" i="1"/>
  <c r="AS162" i="1"/>
  <c r="AR162" i="1"/>
  <c r="AQ162" i="1"/>
  <c r="AP162" i="1"/>
  <c r="AO162" i="1"/>
  <c r="AN162" i="1"/>
  <c r="AM162" i="1"/>
  <c r="AL162" i="1"/>
  <c r="AK162" i="1"/>
  <c r="AJ162" i="1"/>
  <c r="AI162" i="1"/>
  <c r="AH162" i="1"/>
  <c r="AG162" i="1"/>
  <c r="AF162" i="1"/>
  <c r="AE162" i="1"/>
  <c r="AD162" i="1"/>
  <c r="AC162" i="1"/>
  <c r="AB162" i="1"/>
  <c r="AA162" i="1"/>
  <c r="Z162" i="1"/>
  <c r="Y162" i="1"/>
  <c r="X162" i="1"/>
  <c r="W162" i="1"/>
  <c r="V162" i="1"/>
  <c r="U162" i="1"/>
  <c r="T162" i="1"/>
  <c r="S162" i="1"/>
  <c r="R162" i="1"/>
  <c r="Q162" i="1"/>
  <c r="P162" i="1"/>
  <c r="O162" i="1"/>
  <c r="N162" i="1"/>
  <c r="M162" i="1"/>
  <c r="L162" i="1"/>
  <c r="K162" i="1"/>
  <c r="J162" i="1"/>
  <c r="I162" i="1"/>
  <c r="H162" i="1"/>
  <c r="G162" i="1"/>
  <c r="F162" i="1"/>
  <c r="E162" i="1"/>
  <c r="D162" i="1"/>
  <c r="BI161" i="1"/>
  <c r="BH161" i="1"/>
  <c r="BG161" i="1"/>
  <c r="BF161" i="1"/>
  <c r="BE161" i="1"/>
  <c r="BD161" i="1"/>
  <c r="BC161" i="1"/>
  <c r="BB161" i="1"/>
  <c r="BA161" i="1"/>
  <c r="AZ161" i="1"/>
  <c r="AY161" i="1"/>
  <c r="AX161" i="1"/>
  <c r="AW161" i="1"/>
  <c r="AV161" i="1"/>
  <c r="AU161" i="1"/>
  <c r="AT161" i="1"/>
  <c r="AS161" i="1"/>
  <c r="AR161" i="1"/>
  <c r="AQ161" i="1"/>
  <c r="AP161" i="1"/>
  <c r="AO161" i="1"/>
  <c r="AN161" i="1"/>
  <c r="AM161" i="1"/>
  <c r="AL161" i="1"/>
  <c r="AK161" i="1"/>
  <c r="AJ161" i="1"/>
  <c r="AI161" i="1"/>
  <c r="AH161" i="1"/>
  <c r="AG161" i="1"/>
  <c r="AF161" i="1"/>
  <c r="AE161" i="1"/>
  <c r="AD161" i="1"/>
  <c r="AC161" i="1"/>
  <c r="AB161" i="1"/>
  <c r="AA161" i="1"/>
  <c r="Z161" i="1"/>
  <c r="Y161" i="1"/>
  <c r="X161" i="1"/>
  <c r="W161" i="1"/>
  <c r="V161" i="1"/>
  <c r="U161" i="1"/>
  <c r="T161" i="1"/>
  <c r="S161" i="1"/>
  <c r="R161" i="1"/>
  <c r="Q161" i="1"/>
  <c r="P161" i="1"/>
  <c r="O161" i="1"/>
  <c r="N161" i="1"/>
  <c r="M161" i="1"/>
  <c r="L161" i="1"/>
  <c r="K161" i="1"/>
  <c r="J161" i="1"/>
  <c r="I161" i="1"/>
  <c r="H161" i="1"/>
  <c r="G161" i="1"/>
  <c r="F161" i="1"/>
  <c r="E161" i="1"/>
  <c r="D161" i="1"/>
  <c r="BI160" i="1"/>
  <c r="BH160" i="1"/>
  <c r="BG160" i="1"/>
  <c r="BF160" i="1"/>
  <c r="BE160" i="1"/>
  <c r="BD160" i="1"/>
  <c r="BC160" i="1"/>
  <c r="BB160" i="1"/>
  <c r="BA160" i="1"/>
  <c r="AZ160" i="1"/>
  <c r="AY160" i="1"/>
  <c r="AX160" i="1"/>
  <c r="AW160" i="1"/>
  <c r="AV160" i="1"/>
  <c r="AU160" i="1"/>
  <c r="AT160" i="1"/>
  <c r="AS160" i="1"/>
  <c r="AR160" i="1"/>
  <c r="AQ160" i="1"/>
  <c r="AP160" i="1"/>
  <c r="AO160" i="1"/>
  <c r="AN160" i="1"/>
  <c r="AM160" i="1"/>
  <c r="AL160" i="1"/>
  <c r="AK160" i="1"/>
  <c r="AJ160" i="1"/>
  <c r="AI160" i="1"/>
  <c r="AH160" i="1"/>
  <c r="AG160" i="1"/>
  <c r="AF160" i="1"/>
  <c r="AE160" i="1"/>
  <c r="AD160" i="1"/>
  <c r="AC160" i="1"/>
  <c r="AB160" i="1"/>
  <c r="AA160" i="1"/>
  <c r="Z160" i="1"/>
  <c r="Y160" i="1"/>
  <c r="X160" i="1"/>
  <c r="W160" i="1"/>
  <c r="V160" i="1"/>
  <c r="U160" i="1"/>
  <c r="T160" i="1"/>
  <c r="S160" i="1"/>
  <c r="R160" i="1"/>
  <c r="Q160" i="1"/>
  <c r="P160" i="1"/>
  <c r="O160" i="1"/>
  <c r="N160" i="1"/>
  <c r="M160" i="1"/>
  <c r="L160" i="1"/>
  <c r="K160" i="1"/>
  <c r="J160" i="1"/>
  <c r="I160" i="1"/>
  <c r="H160" i="1"/>
  <c r="G160" i="1"/>
  <c r="F160" i="1"/>
  <c r="E160" i="1"/>
  <c r="D160" i="1"/>
  <c r="BI159" i="1"/>
  <c r="BH159" i="1"/>
  <c r="BG159" i="1"/>
  <c r="BF159" i="1"/>
  <c r="BE159" i="1"/>
  <c r="BD159" i="1"/>
  <c r="BC159" i="1"/>
  <c r="BB159" i="1"/>
  <c r="BA159" i="1"/>
  <c r="AZ159" i="1"/>
  <c r="AY159" i="1"/>
  <c r="AX159" i="1"/>
  <c r="AW159" i="1"/>
  <c r="AV159" i="1"/>
  <c r="AU159" i="1"/>
  <c r="AT159" i="1"/>
  <c r="AS159" i="1"/>
  <c r="AR159" i="1"/>
  <c r="AQ159" i="1"/>
  <c r="AP159" i="1"/>
  <c r="AO159" i="1"/>
  <c r="AN159" i="1"/>
  <c r="AM159" i="1"/>
  <c r="AL159" i="1"/>
  <c r="AK159" i="1"/>
  <c r="AJ159" i="1"/>
  <c r="AI159" i="1"/>
  <c r="AH159" i="1"/>
  <c r="AG159" i="1"/>
  <c r="AF159" i="1"/>
  <c r="AE159" i="1"/>
  <c r="AD159" i="1"/>
  <c r="AC159" i="1"/>
  <c r="AB159" i="1"/>
  <c r="AA159" i="1"/>
  <c r="Z159" i="1"/>
  <c r="Y159" i="1"/>
  <c r="X159" i="1"/>
  <c r="W159" i="1"/>
  <c r="V159" i="1"/>
  <c r="U159" i="1"/>
  <c r="T159" i="1"/>
  <c r="S159" i="1"/>
  <c r="R159" i="1"/>
  <c r="Q159" i="1"/>
  <c r="P159" i="1"/>
  <c r="O159" i="1"/>
  <c r="N159" i="1"/>
  <c r="M159" i="1"/>
  <c r="L159" i="1"/>
  <c r="K159" i="1"/>
  <c r="J159" i="1"/>
  <c r="I159" i="1"/>
  <c r="H159" i="1"/>
  <c r="G159" i="1"/>
  <c r="F159" i="1"/>
  <c r="E159" i="1"/>
  <c r="D159" i="1"/>
  <c r="BI158" i="1"/>
  <c r="BH158" i="1"/>
  <c r="BG158" i="1"/>
  <c r="BF158" i="1"/>
  <c r="BE158" i="1"/>
  <c r="BD158" i="1"/>
  <c r="BC158" i="1"/>
  <c r="BB158" i="1"/>
  <c r="BA158" i="1"/>
  <c r="AZ158" i="1"/>
  <c r="AY158" i="1"/>
  <c r="AX158" i="1"/>
  <c r="AW158" i="1"/>
  <c r="AV158" i="1"/>
  <c r="AU158" i="1"/>
  <c r="AT158" i="1"/>
  <c r="AS158" i="1"/>
  <c r="AR158" i="1"/>
  <c r="AQ158" i="1"/>
  <c r="AP158" i="1"/>
  <c r="AO158" i="1"/>
  <c r="AN158" i="1"/>
  <c r="AM158" i="1"/>
  <c r="AL158" i="1"/>
  <c r="AK158" i="1"/>
  <c r="AJ158" i="1"/>
  <c r="AI158" i="1"/>
  <c r="AH158" i="1"/>
  <c r="AG158" i="1"/>
  <c r="AF158" i="1"/>
  <c r="AE158" i="1"/>
  <c r="AD158" i="1"/>
  <c r="AC158" i="1"/>
  <c r="AB158" i="1"/>
  <c r="AA158" i="1"/>
  <c r="Z158" i="1"/>
  <c r="Y158" i="1"/>
  <c r="X158" i="1"/>
  <c r="W158" i="1"/>
  <c r="V158" i="1"/>
  <c r="U158" i="1"/>
  <c r="T158" i="1"/>
  <c r="S158" i="1"/>
  <c r="R158" i="1"/>
  <c r="Q158" i="1"/>
  <c r="P158" i="1"/>
  <c r="O158" i="1"/>
  <c r="N158" i="1"/>
  <c r="M158" i="1"/>
  <c r="L158" i="1"/>
  <c r="K158" i="1"/>
  <c r="J158" i="1"/>
  <c r="I158" i="1"/>
  <c r="H158" i="1"/>
  <c r="G158" i="1"/>
  <c r="F158" i="1"/>
  <c r="E158" i="1"/>
  <c r="D158" i="1"/>
  <c r="BI157" i="1"/>
  <c r="BH157" i="1"/>
  <c r="BG157" i="1"/>
  <c r="BF157" i="1"/>
  <c r="BE157" i="1"/>
  <c r="BD157" i="1"/>
  <c r="BC157" i="1"/>
  <c r="BB157" i="1"/>
  <c r="BA157" i="1"/>
  <c r="AZ157" i="1"/>
  <c r="AY157" i="1"/>
  <c r="AX157" i="1"/>
  <c r="AW157" i="1"/>
  <c r="AV157" i="1"/>
  <c r="AU157" i="1"/>
  <c r="AT157" i="1"/>
  <c r="AS157" i="1"/>
  <c r="AR157" i="1"/>
  <c r="AQ157" i="1"/>
  <c r="AP157" i="1"/>
  <c r="AO157" i="1"/>
  <c r="AN157" i="1"/>
  <c r="AM157" i="1"/>
  <c r="AL157" i="1"/>
  <c r="AK157" i="1"/>
  <c r="AJ157" i="1"/>
  <c r="AI157" i="1"/>
  <c r="AH157" i="1"/>
  <c r="AG157" i="1"/>
  <c r="AF157" i="1"/>
  <c r="AE157" i="1"/>
  <c r="AD157" i="1"/>
  <c r="AC157" i="1"/>
  <c r="AB157" i="1"/>
  <c r="AA157" i="1"/>
  <c r="Z157" i="1"/>
  <c r="Y157" i="1"/>
  <c r="X157" i="1"/>
  <c r="W157" i="1"/>
  <c r="V157" i="1"/>
  <c r="U157" i="1"/>
  <c r="T157" i="1"/>
  <c r="S157" i="1"/>
  <c r="R157" i="1"/>
  <c r="Q157" i="1"/>
  <c r="P157" i="1"/>
  <c r="O157" i="1"/>
  <c r="N157" i="1"/>
  <c r="M157" i="1"/>
  <c r="L157" i="1"/>
  <c r="K157" i="1"/>
  <c r="J157" i="1"/>
  <c r="I157" i="1"/>
  <c r="H157" i="1"/>
  <c r="G157" i="1"/>
  <c r="F157" i="1"/>
  <c r="E157" i="1"/>
  <c r="D157" i="1"/>
  <c r="BI156" i="1"/>
  <c r="BH156" i="1"/>
  <c r="BG156" i="1"/>
  <c r="BF156" i="1"/>
  <c r="BE156" i="1"/>
  <c r="BD156" i="1"/>
  <c r="BC156" i="1"/>
  <c r="BB156" i="1"/>
  <c r="BA156" i="1"/>
  <c r="AZ156" i="1"/>
  <c r="AY156" i="1"/>
  <c r="AX156" i="1"/>
  <c r="AW156" i="1"/>
  <c r="AV156" i="1"/>
  <c r="AU156" i="1"/>
  <c r="AT156" i="1"/>
  <c r="AS156" i="1"/>
  <c r="AR156" i="1"/>
  <c r="AQ156" i="1"/>
  <c r="AQ167" i="1" s="1"/>
  <c r="AP156" i="1"/>
  <c r="AO156" i="1"/>
  <c r="AN156" i="1"/>
  <c r="AM156" i="1"/>
  <c r="AL156" i="1"/>
  <c r="AL167" i="1" s="1"/>
  <c r="AK156" i="1"/>
  <c r="AJ156" i="1"/>
  <c r="AI156" i="1"/>
  <c r="AH156" i="1"/>
  <c r="AG156" i="1"/>
  <c r="AF156" i="1"/>
  <c r="AE156" i="1"/>
  <c r="AD156" i="1"/>
  <c r="AC156" i="1"/>
  <c r="AB156" i="1"/>
  <c r="AA156" i="1"/>
  <c r="Z156" i="1"/>
  <c r="Y156" i="1"/>
  <c r="X156" i="1"/>
  <c r="W156" i="1"/>
  <c r="V156" i="1"/>
  <c r="U156" i="1"/>
  <c r="T156" i="1"/>
  <c r="S156" i="1"/>
  <c r="R156" i="1"/>
  <c r="Q156" i="1"/>
  <c r="P156" i="1"/>
  <c r="O156" i="1"/>
  <c r="N156" i="1"/>
  <c r="M156" i="1"/>
  <c r="L156" i="1"/>
  <c r="K156" i="1"/>
  <c r="J156" i="1"/>
  <c r="I156" i="1"/>
  <c r="H156" i="1"/>
  <c r="G156" i="1"/>
  <c r="F156" i="1"/>
  <c r="E156" i="1"/>
  <c r="D156" i="1"/>
  <c r="BI155" i="1"/>
  <c r="BH155" i="1"/>
  <c r="BG155" i="1"/>
  <c r="BF155" i="1"/>
  <c r="BE155" i="1"/>
  <c r="BD155" i="1"/>
  <c r="BC155" i="1"/>
  <c r="BB155" i="1"/>
  <c r="BA155" i="1"/>
  <c r="AZ155" i="1"/>
  <c r="AY155" i="1"/>
  <c r="AX155" i="1"/>
  <c r="AW155" i="1"/>
  <c r="AV155" i="1"/>
  <c r="AU155" i="1"/>
  <c r="AT155" i="1"/>
  <c r="AS155" i="1"/>
  <c r="AR155" i="1"/>
  <c r="AQ155" i="1"/>
  <c r="AP155" i="1"/>
  <c r="AO155" i="1"/>
  <c r="AN155" i="1"/>
  <c r="AM155" i="1"/>
  <c r="AL155" i="1"/>
  <c r="AK155" i="1"/>
  <c r="AJ155" i="1"/>
  <c r="AI155" i="1"/>
  <c r="AH155" i="1"/>
  <c r="AG155" i="1"/>
  <c r="AF155" i="1"/>
  <c r="AE155" i="1"/>
  <c r="AD155" i="1"/>
  <c r="AC155" i="1"/>
  <c r="AB155" i="1"/>
  <c r="AA155" i="1"/>
  <c r="Z155" i="1"/>
  <c r="Y155" i="1"/>
  <c r="X155" i="1"/>
  <c r="W155" i="1"/>
  <c r="V155" i="1"/>
  <c r="U155" i="1"/>
  <c r="T155" i="1"/>
  <c r="S155" i="1"/>
  <c r="R155" i="1"/>
  <c r="Q155" i="1"/>
  <c r="P155" i="1"/>
  <c r="O155" i="1"/>
  <c r="N155" i="1"/>
  <c r="M155" i="1"/>
  <c r="L155" i="1"/>
  <c r="K155" i="1"/>
  <c r="J155" i="1"/>
  <c r="I155" i="1"/>
  <c r="H155" i="1"/>
  <c r="G155" i="1"/>
  <c r="F155" i="1"/>
  <c r="E155" i="1"/>
  <c r="D155" i="1"/>
  <c r="B155" i="1" s="1"/>
  <c r="A151" i="1"/>
  <c r="A149" i="1"/>
  <c r="A148" i="1"/>
  <c r="A147" i="1"/>
  <c r="A146" i="1"/>
  <c r="A145" i="1"/>
  <c r="A180" i="1" s="1"/>
  <c r="A144" i="1"/>
  <c r="C140" i="1"/>
  <c r="A137" i="1"/>
  <c r="BI130" i="1"/>
  <c r="BI129" i="1"/>
  <c r="C128" i="1"/>
  <c r="C127" i="1"/>
  <c r="BI126" i="1"/>
  <c r="C126" i="1"/>
  <c r="BI125" i="1"/>
  <c r="C125" i="1"/>
  <c r="BI124" i="1"/>
  <c r="C124" i="1"/>
  <c r="C123" i="1"/>
  <c r="BI122" i="1"/>
  <c r="C122" i="1"/>
  <c r="BI118" i="1"/>
  <c r="BI117" i="1"/>
  <c r="BH117" i="1"/>
  <c r="BH128" i="1" s="1"/>
  <c r="BG117" i="1"/>
  <c r="BF117" i="1"/>
  <c r="BE117" i="1"/>
  <c r="BD117" i="1"/>
  <c r="BC117" i="1"/>
  <c r="BB117" i="1"/>
  <c r="BA117" i="1"/>
  <c r="AZ117" i="1"/>
  <c r="AY117" i="1"/>
  <c r="AX117" i="1"/>
  <c r="AW117" i="1"/>
  <c r="AV117" i="1"/>
  <c r="AU117" i="1"/>
  <c r="AU128" i="1" s="1"/>
  <c r="B128" i="1" s="1"/>
  <c r="B140" i="1" s="1"/>
  <c r="AT117" i="1"/>
  <c r="AS117" i="1"/>
  <c r="AR117" i="1"/>
  <c r="AQ117" i="1"/>
  <c r="AP117" i="1"/>
  <c r="AO117" i="1"/>
  <c r="AN117" i="1"/>
  <c r="AM117" i="1"/>
  <c r="AL117" i="1"/>
  <c r="AK117" i="1"/>
  <c r="AJ117" i="1"/>
  <c r="AI117" i="1"/>
  <c r="AH117" i="1"/>
  <c r="AG117" i="1"/>
  <c r="AF117" i="1"/>
  <c r="AE117" i="1"/>
  <c r="AD117" i="1"/>
  <c r="AC117" i="1"/>
  <c r="AA117" i="1"/>
  <c r="Z117" i="1"/>
  <c r="Y117" i="1"/>
  <c r="X117" i="1"/>
  <c r="W117" i="1"/>
  <c r="V117" i="1"/>
  <c r="U117" i="1"/>
  <c r="T117" i="1"/>
  <c r="S117" i="1"/>
  <c r="R117" i="1"/>
  <c r="Q117" i="1"/>
  <c r="P117" i="1"/>
  <c r="O117" i="1"/>
  <c r="N117" i="1"/>
  <c r="M117" i="1"/>
  <c r="L117" i="1"/>
  <c r="K117" i="1"/>
  <c r="I117" i="1"/>
  <c r="H117" i="1"/>
  <c r="G117" i="1"/>
  <c r="F117" i="1"/>
  <c r="E117" i="1"/>
  <c r="D117" i="1"/>
  <c r="B117" i="1" s="1"/>
  <c r="BI116" i="1"/>
  <c r="BH116" i="1"/>
  <c r="BG116" i="1"/>
  <c r="BF116" i="1"/>
  <c r="BF128" i="1" s="1"/>
  <c r="BE116" i="1"/>
  <c r="BD116" i="1"/>
  <c r="BC116" i="1"/>
  <c r="BB116" i="1"/>
  <c r="BA116" i="1"/>
  <c r="AZ116" i="1"/>
  <c r="AY116" i="1"/>
  <c r="AX116" i="1"/>
  <c r="AW116" i="1"/>
  <c r="AV116" i="1"/>
  <c r="AU116" i="1"/>
  <c r="AT116" i="1"/>
  <c r="AS116" i="1"/>
  <c r="AR116" i="1"/>
  <c r="AQ116" i="1"/>
  <c r="AP116" i="1"/>
  <c r="AO116" i="1"/>
  <c r="AN116" i="1"/>
  <c r="AM116" i="1"/>
  <c r="AL116" i="1"/>
  <c r="AK116" i="1"/>
  <c r="AJ116" i="1"/>
  <c r="AI116" i="1"/>
  <c r="AH116" i="1"/>
  <c r="AG116" i="1"/>
  <c r="AF116" i="1"/>
  <c r="AE116" i="1"/>
  <c r="AD116" i="1"/>
  <c r="AC116" i="1"/>
  <c r="AA116" i="1"/>
  <c r="Z116" i="1"/>
  <c r="Y116" i="1"/>
  <c r="X116" i="1"/>
  <c r="W116" i="1"/>
  <c r="V116" i="1"/>
  <c r="U116" i="1"/>
  <c r="T116" i="1"/>
  <c r="S116" i="1"/>
  <c r="R116" i="1"/>
  <c r="Q116" i="1"/>
  <c r="P116" i="1"/>
  <c r="O116" i="1"/>
  <c r="N116" i="1"/>
  <c r="M116" i="1"/>
  <c r="L116" i="1"/>
  <c r="K116" i="1"/>
  <c r="I116" i="1"/>
  <c r="H116" i="1"/>
  <c r="G116" i="1"/>
  <c r="F116" i="1"/>
  <c r="E116" i="1"/>
  <c r="D116" i="1"/>
  <c r="BI115" i="1"/>
  <c r="BH115" i="1"/>
  <c r="BG115" i="1"/>
  <c r="BF115" i="1"/>
  <c r="BE115" i="1"/>
  <c r="BD115" i="1"/>
  <c r="BC115" i="1"/>
  <c r="BB115" i="1"/>
  <c r="BA115" i="1"/>
  <c r="AZ115" i="1"/>
  <c r="AY115" i="1"/>
  <c r="AX115" i="1"/>
  <c r="AW115" i="1"/>
  <c r="AV115" i="1"/>
  <c r="AU115" i="1"/>
  <c r="AT115" i="1"/>
  <c r="AS115" i="1"/>
  <c r="AR115" i="1"/>
  <c r="AQ115" i="1"/>
  <c r="AP115" i="1"/>
  <c r="AO115" i="1"/>
  <c r="AN115" i="1"/>
  <c r="AM115" i="1"/>
  <c r="AL115" i="1"/>
  <c r="AK115" i="1"/>
  <c r="AJ115" i="1"/>
  <c r="AI115" i="1"/>
  <c r="AH115" i="1"/>
  <c r="AG115" i="1"/>
  <c r="AF115" i="1"/>
  <c r="AE115" i="1"/>
  <c r="AD115" i="1"/>
  <c r="AC115" i="1"/>
  <c r="AA115" i="1"/>
  <c r="Z115" i="1"/>
  <c r="Y115" i="1"/>
  <c r="X115" i="1"/>
  <c r="W115" i="1"/>
  <c r="V115" i="1"/>
  <c r="U115" i="1"/>
  <c r="T115" i="1"/>
  <c r="S115" i="1"/>
  <c r="R115" i="1"/>
  <c r="Q115" i="1"/>
  <c r="P115" i="1"/>
  <c r="O115" i="1"/>
  <c r="N115" i="1"/>
  <c r="M115" i="1"/>
  <c r="L115" i="1"/>
  <c r="K115" i="1"/>
  <c r="I115" i="1"/>
  <c r="H115" i="1"/>
  <c r="G115" i="1"/>
  <c r="F115" i="1"/>
  <c r="E115" i="1"/>
  <c r="B115" i="1" s="1"/>
  <c r="D115" i="1"/>
  <c r="BI114" i="1"/>
  <c r="BH114" i="1"/>
  <c r="BG114" i="1"/>
  <c r="BF114" i="1"/>
  <c r="BE114" i="1"/>
  <c r="BD114" i="1"/>
  <c r="BC114" i="1"/>
  <c r="BB114" i="1"/>
  <c r="BA114" i="1"/>
  <c r="AZ114" i="1"/>
  <c r="AY114" i="1"/>
  <c r="AX114" i="1"/>
  <c r="AW114" i="1"/>
  <c r="AV114" i="1"/>
  <c r="AU114" i="1"/>
  <c r="AT114" i="1"/>
  <c r="AS114" i="1"/>
  <c r="AR114" i="1"/>
  <c r="AQ114" i="1"/>
  <c r="AP114" i="1"/>
  <c r="AO114" i="1"/>
  <c r="AN114" i="1"/>
  <c r="AM114" i="1"/>
  <c r="AL114" i="1"/>
  <c r="AK114" i="1"/>
  <c r="AJ114" i="1"/>
  <c r="AI114" i="1"/>
  <c r="AH114" i="1"/>
  <c r="AG114" i="1"/>
  <c r="AF114" i="1"/>
  <c r="AE114" i="1"/>
  <c r="AD114" i="1"/>
  <c r="AC114" i="1"/>
  <c r="AA114" i="1"/>
  <c r="Z114" i="1"/>
  <c r="Y114" i="1"/>
  <c r="X114" i="1"/>
  <c r="W114" i="1"/>
  <c r="V114" i="1"/>
  <c r="U114" i="1"/>
  <c r="T114" i="1"/>
  <c r="S114" i="1"/>
  <c r="R114" i="1"/>
  <c r="Q114" i="1"/>
  <c r="P114" i="1"/>
  <c r="O114" i="1"/>
  <c r="N114" i="1"/>
  <c r="M114" i="1"/>
  <c r="L114" i="1"/>
  <c r="K114" i="1"/>
  <c r="I114" i="1"/>
  <c r="H114" i="1"/>
  <c r="G114" i="1"/>
  <c r="F114" i="1"/>
  <c r="E114" i="1"/>
  <c r="D114"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A113" i="1"/>
  <c r="Z113" i="1"/>
  <c r="Y113" i="1"/>
  <c r="X113" i="1"/>
  <c r="W113" i="1"/>
  <c r="V113" i="1"/>
  <c r="U113" i="1"/>
  <c r="T113" i="1"/>
  <c r="S113" i="1"/>
  <c r="R113" i="1"/>
  <c r="Q113" i="1"/>
  <c r="P113" i="1"/>
  <c r="O113" i="1"/>
  <c r="N113" i="1"/>
  <c r="M113" i="1"/>
  <c r="L113" i="1"/>
  <c r="K113" i="1"/>
  <c r="I113" i="1"/>
  <c r="H113" i="1"/>
  <c r="G113" i="1"/>
  <c r="F113" i="1"/>
  <c r="E113" i="1"/>
  <c r="D113" i="1"/>
  <c r="BI112" i="1"/>
  <c r="BH112" i="1"/>
  <c r="BG112" i="1"/>
  <c r="BF112" i="1"/>
  <c r="BE112" i="1"/>
  <c r="BD112" i="1"/>
  <c r="BC112" i="1"/>
  <c r="BB112" i="1"/>
  <c r="BA112" i="1"/>
  <c r="AZ112" i="1"/>
  <c r="AY112" i="1"/>
  <c r="AX112" i="1"/>
  <c r="AW112" i="1"/>
  <c r="AV112" i="1"/>
  <c r="AU112" i="1"/>
  <c r="AT112" i="1"/>
  <c r="AS112" i="1"/>
  <c r="AR112" i="1"/>
  <c r="AQ112" i="1"/>
  <c r="AP112" i="1"/>
  <c r="AO112" i="1"/>
  <c r="AN112" i="1"/>
  <c r="AM112" i="1"/>
  <c r="AL112" i="1"/>
  <c r="AK112" i="1"/>
  <c r="AJ112" i="1"/>
  <c r="AI112" i="1"/>
  <c r="AH112" i="1"/>
  <c r="AG112" i="1"/>
  <c r="AF112" i="1"/>
  <c r="AE112" i="1"/>
  <c r="AD112" i="1"/>
  <c r="AC112" i="1"/>
  <c r="AA112" i="1"/>
  <c r="Z112" i="1"/>
  <c r="Y112" i="1"/>
  <c r="X112" i="1"/>
  <c r="W112" i="1"/>
  <c r="V112" i="1"/>
  <c r="U112" i="1"/>
  <c r="T112" i="1"/>
  <c r="S112" i="1"/>
  <c r="R112" i="1"/>
  <c r="Q112" i="1"/>
  <c r="P112" i="1"/>
  <c r="O112" i="1"/>
  <c r="N112" i="1"/>
  <c r="M112" i="1"/>
  <c r="L112" i="1"/>
  <c r="K112" i="1"/>
  <c r="I112" i="1"/>
  <c r="H112" i="1"/>
  <c r="G112" i="1"/>
  <c r="F112" i="1"/>
  <c r="E112" i="1"/>
  <c r="D112" i="1"/>
  <c r="BI111" i="1"/>
  <c r="BH111" i="1"/>
  <c r="BG111" i="1"/>
  <c r="BF111" i="1"/>
  <c r="BE111" i="1"/>
  <c r="BE128" i="1" s="1"/>
  <c r="BD111" i="1"/>
  <c r="BC111" i="1"/>
  <c r="BB111" i="1"/>
  <c r="BA111" i="1"/>
  <c r="AZ111" i="1"/>
  <c r="AY111" i="1"/>
  <c r="AX111" i="1"/>
  <c r="AW111" i="1"/>
  <c r="AV111" i="1"/>
  <c r="AU111" i="1"/>
  <c r="AT111" i="1"/>
  <c r="AS111" i="1"/>
  <c r="AR111" i="1"/>
  <c r="AQ111" i="1"/>
  <c r="AQ122" i="1" s="1"/>
  <c r="AP111" i="1"/>
  <c r="AO111" i="1"/>
  <c r="AN111" i="1"/>
  <c r="AM111" i="1"/>
  <c r="AL111" i="1"/>
  <c r="AL122" i="1" s="1"/>
  <c r="AK111" i="1"/>
  <c r="AJ111" i="1"/>
  <c r="AI111" i="1"/>
  <c r="AH111" i="1"/>
  <c r="AG111" i="1"/>
  <c r="AF111" i="1"/>
  <c r="AE111" i="1"/>
  <c r="AD111" i="1"/>
  <c r="AC111" i="1"/>
  <c r="AA111" i="1"/>
  <c r="Z111" i="1"/>
  <c r="Y111" i="1"/>
  <c r="X111" i="1"/>
  <c r="W111" i="1"/>
  <c r="V111" i="1"/>
  <c r="U111" i="1"/>
  <c r="T111" i="1"/>
  <c r="S111" i="1"/>
  <c r="R111" i="1"/>
  <c r="Q111" i="1"/>
  <c r="P111" i="1"/>
  <c r="O111" i="1"/>
  <c r="N111" i="1"/>
  <c r="M111" i="1"/>
  <c r="L111" i="1"/>
  <c r="K111" i="1"/>
  <c r="I111" i="1"/>
  <c r="H111" i="1"/>
  <c r="G111" i="1"/>
  <c r="F111" i="1"/>
  <c r="E111" i="1"/>
  <c r="D111" i="1"/>
  <c r="BI110" i="1"/>
  <c r="BH110" i="1"/>
  <c r="BG110" i="1"/>
  <c r="BF110" i="1"/>
  <c r="BE110" i="1"/>
  <c r="BD110" i="1"/>
  <c r="BC110" i="1"/>
  <c r="BB110" i="1"/>
  <c r="BA110" i="1"/>
  <c r="AZ110" i="1"/>
  <c r="AY110" i="1"/>
  <c r="AX110" i="1"/>
  <c r="AW110" i="1"/>
  <c r="AV110" i="1"/>
  <c r="AU110" i="1"/>
  <c r="AT110" i="1"/>
  <c r="AS110" i="1"/>
  <c r="AR110" i="1"/>
  <c r="AQ110" i="1"/>
  <c r="AP110" i="1"/>
  <c r="AO110" i="1"/>
  <c r="AN110" i="1"/>
  <c r="AM110" i="1"/>
  <c r="AL110" i="1"/>
  <c r="AK110" i="1"/>
  <c r="AJ110" i="1"/>
  <c r="AI110" i="1"/>
  <c r="AH110" i="1"/>
  <c r="AG110" i="1"/>
  <c r="AF110" i="1"/>
  <c r="AE110" i="1"/>
  <c r="AD110" i="1"/>
  <c r="AC110" i="1"/>
  <c r="AA110" i="1"/>
  <c r="Z110" i="1"/>
  <c r="Y110" i="1"/>
  <c r="X110" i="1"/>
  <c r="W110" i="1"/>
  <c r="V110" i="1"/>
  <c r="U110" i="1"/>
  <c r="T110" i="1"/>
  <c r="S110" i="1"/>
  <c r="R110" i="1"/>
  <c r="Q110" i="1"/>
  <c r="P110" i="1"/>
  <c r="O110" i="1"/>
  <c r="N110" i="1"/>
  <c r="M110" i="1"/>
  <c r="L110" i="1"/>
  <c r="K110" i="1"/>
  <c r="I110" i="1"/>
  <c r="H110" i="1"/>
  <c r="G110" i="1"/>
  <c r="F110" i="1"/>
  <c r="E110" i="1"/>
  <c r="D110" i="1"/>
  <c r="BH103" i="1"/>
  <c r="BG103" i="1"/>
  <c r="BF103" i="1"/>
  <c r="BE103" i="1"/>
  <c r="BD103" i="1"/>
  <c r="BC103" i="1"/>
  <c r="BB103" i="1"/>
  <c r="BA103" i="1"/>
  <c r="AZ103" i="1"/>
  <c r="AY103" i="1"/>
  <c r="AX103" i="1"/>
  <c r="AW103" i="1"/>
  <c r="AV103" i="1"/>
  <c r="AU103" i="1"/>
  <c r="AT103" i="1"/>
  <c r="AS103" i="1"/>
  <c r="AR103" i="1"/>
  <c r="AQ103" i="1"/>
  <c r="AP103" i="1"/>
  <c r="AO103" i="1"/>
  <c r="AN103" i="1"/>
  <c r="AM103" i="1"/>
  <c r="AL103" i="1"/>
  <c r="AK103" i="1"/>
  <c r="AJ103" i="1"/>
  <c r="AI103" i="1"/>
  <c r="AH103" i="1"/>
  <c r="AG103" i="1"/>
  <c r="AF103" i="1"/>
  <c r="AE103" i="1"/>
  <c r="AD103" i="1"/>
  <c r="AC103" i="1"/>
  <c r="AB103" i="1"/>
  <c r="AA103" i="1"/>
  <c r="Z103" i="1"/>
  <c r="Y103" i="1"/>
  <c r="X103" i="1"/>
  <c r="W103" i="1"/>
  <c r="V103" i="1"/>
  <c r="U103" i="1"/>
  <c r="T103" i="1"/>
  <c r="S103" i="1"/>
  <c r="R103" i="1"/>
  <c r="Q103" i="1"/>
  <c r="P103" i="1"/>
  <c r="O103" i="1"/>
  <c r="N103" i="1"/>
  <c r="M103" i="1"/>
  <c r="L103" i="1"/>
  <c r="K103" i="1"/>
  <c r="J103" i="1"/>
  <c r="I103" i="1"/>
  <c r="H103" i="1"/>
  <c r="G103" i="1"/>
  <c r="F103" i="1"/>
  <c r="E103" i="1"/>
  <c r="D103" i="1"/>
  <c r="BH102" i="1"/>
  <c r="BH126" i="1" s="1"/>
  <c r="BG102" i="1"/>
  <c r="BG126" i="1" s="1"/>
  <c r="BF102" i="1"/>
  <c r="BF126" i="1" s="1"/>
  <c r="BE102" i="1"/>
  <c r="BE126" i="1" s="1"/>
  <c r="BD102" i="1"/>
  <c r="BD126" i="1" s="1"/>
  <c r="BC102" i="1"/>
  <c r="BC169" i="1" s="1"/>
  <c r="BB102" i="1"/>
  <c r="BA102" i="1"/>
  <c r="AZ102" i="1"/>
  <c r="AZ126" i="1" s="1"/>
  <c r="AY102" i="1"/>
  <c r="AY126" i="1" s="1"/>
  <c r="AX102" i="1"/>
  <c r="AX126" i="1" s="1"/>
  <c r="AW102" i="1"/>
  <c r="AW126" i="1" s="1"/>
  <c r="AV102" i="1"/>
  <c r="AV126" i="1" s="1"/>
  <c r="AU102" i="1"/>
  <c r="AU171" i="1" s="1"/>
  <c r="AT102" i="1"/>
  <c r="AS102" i="1"/>
  <c r="AR102" i="1"/>
  <c r="AR126" i="1" s="1"/>
  <c r="AQ102" i="1"/>
  <c r="AQ127" i="1" s="1"/>
  <c r="AP102" i="1"/>
  <c r="AP126" i="1" s="1"/>
  <c r="AO102" i="1"/>
  <c r="AO126" i="1" s="1"/>
  <c r="AN102" i="1"/>
  <c r="AN126" i="1" s="1"/>
  <c r="AM102" i="1"/>
  <c r="AM171" i="1" s="1"/>
  <c r="AL102" i="1"/>
  <c r="AK102" i="1"/>
  <c r="AJ102" i="1"/>
  <c r="AJ126" i="1" s="1"/>
  <c r="AI102" i="1"/>
  <c r="AI126" i="1" s="1"/>
  <c r="AH102" i="1"/>
  <c r="AH168" i="1" s="1"/>
  <c r="AG102" i="1"/>
  <c r="AG126" i="1" s="1"/>
  <c r="AF102" i="1"/>
  <c r="AF126" i="1" s="1"/>
  <c r="AE102" i="1"/>
  <c r="AD102" i="1"/>
  <c r="AC102" i="1"/>
  <c r="AB102" i="1"/>
  <c r="AA102" i="1"/>
  <c r="AA170" i="1" s="1"/>
  <c r="Z102" i="1"/>
  <c r="Z126" i="1" s="1"/>
  <c r="Y102" i="1"/>
  <c r="Y126" i="1" s="1"/>
  <c r="X102" i="1"/>
  <c r="X126" i="1" s="1"/>
  <c r="W102" i="1"/>
  <c r="W126" i="1" s="1"/>
  <c r="V102" i="1"/>
  <c r="U102" i="1"/>
  <c r="T102" i="1"/>
  <c r="T127" i="1" s="1"/>
  <c r="S102" i="1"/>
  <c r="S126" i="1" s="1"/>
  <c r="R102" i="1"/>
  <c r="R126" i="1" s="1"/>
  <c r="Q102" i="1"/>
  <c r="Q126" i="1" s="1"/>
  <c r="P102" i="1"/>
  <c r="P126" i="1" s="1"/>
  <c r="O102" i="1"/>
  <c r="O126" i="1" s="1"/>
  <c r="N102" i="1"/>
  <c r="N167" i="1" s="1"/>
  <c r="M102" i="1"/>
  <c r="M127" i="1" s="1"/>
  <c r="L102" i="1"/>
  <c r="L126" i="1" s="1"/>
  <c r="K102" i="1"/>
  <c r="K172" i="1" s="1"/>
  <c r="J102" i="1"/>
  <c r="J168" i="1" s="1"/>
  <c r="I102" i="1"/>
  <c r="I124" i="1" s="1"/>
  <c r="H102" i="1"/>
  <c r="H124" i="1" s="1"/>
  <c r="G102" i="1"/>
  <c r="F102" i="1"/>
  <c r="E102" i="1"/>
  <c r="E126" i="1" s="1"/>
  <c r="D102" i="1"/>
  <c r="D124" i="1" s="1"/>
  <c r="BH92" i="1"/>
  <c r="BG92" i="1"/>
  <c r="BG163" i="1" s="1"/>
  <c r="BF92" i="1"/>
  <c r="BE92" i="1"/>
  <c r="BE163" i="1" s="1"/>
  <c r="BD92" i="1"/>
  <c r="BC92" i="1"/>
  <c r="BB92" i="1"/>
  <c r="BA92" i="1"/>
  <c r="AZ92" i="1"/>
  <c r="AY92" i="1"/>
  <c r="AY163" i="1" s="1"/>
  <c r="AX92" i="1"/>
  <c r="AW92" i="1"/>
  <c r="AV92" i="1"/>
  <c r="AU92" i="1"/>
  <c r="AT92" i="1"/>
  <c r="AS92" i="1"/>
  <c r="AR92" i="1"/>
  <c r="AQ92" i="1"/>
  <c r="AQ163" i="1" s="1"/>
  <c r="AP92" i="1"/>
  <c r="AO92" i="1"/>
  <c r="AO163" i="1" s="1"/>
  <c r="AN92" i="1"/>
  <c r="AM92" i="1"/>
  <c r="AL92" i="1"/>
  <c r="AK92" i="1"/>
  <c r="AJ92" i="1"/>
  <c r="AI92" i="1"/>
  <c r="AI163" i="1" s="1"/>
  <c r="AH92" i="1"/>
  <c r="AG92" i="1"/>
  <c r="AF92" i="1"/>
  <c r="AE92" i="1"/>
  <c r="AD92" i="1"/>
  <c r="AC92" i="1"/>
  <c r="AB92" i="1"/>
  <c r="AA92" i="1"/>
  <c r="AA163" i="1" s="1"/>
  <c r="Z92" i="1"/>
  <c r="Y92" i="1"/>
  <c r="X92" i="1"/>
  <c r="W92" i="1"/>
  <c r="V92" i="1"/>
  <c r="U92" i="1"/>
  <c r="T92" i="1"/>
  <c r="S92" i="1"/>
  <c r="R92" i="1"/>
  <c r="Q92" i="1"/>
  <c r="P92" i="1"/>
  <c r="O92" i="1"/>
  <c r="N92" i="1"/>
  <c r="M92" i="1"/>
  <c r="L92" i="1"/>
  <c r="K92" i="1"/>
  <c r="J92" i="1"/>
  <c r="I92" i="1"/>
  <c r="H92" i="1"/>
  <c r="G92" i="1"/>
  <c r="F92" i="1"/>
  <c r="E92" i="1"/>
  <c r="D92" i="1"/>
  <c r="BG89" i="1"/>
  <c r="AI89" i="1"/>
  <c r="AD89" i="1"/>
  <c r="BH88" i="1"/>
  <c r="BG88" i="1"/>
  <c r="BF88" i="1"/>
  <c r="BE88" i="1"/>
  <c r="BD88" i="1"/>
  <c r="BD89" i="1" s="1"/>
  <c r="BC88" i="1"/>
  <c r="BB88" i="1"/>
  <c r="BA88" i="1"/>
  <c r="AZ88" i="1"/>
  <c r="AY88" i="1"/>
  <c r="AX88" i="1"/>
  <c r="AW88" i="1"/>
  <c r="AV88" i="1"/>
  <c r="AU88" i="1"/>
  <c r="AT88" i="1"/>
  <c r="AS88" i="1"/>
  <c r="AR88" i="1"/>
  <c r="AR89" i="1" s="1"/>
  <c r="AQ88" i="1"/>
  <c r="AQ89" i="1" s="1"/>
  <c r="AP88" i="1"/>
  <c r="AO88" i="1"/>
  <c r="AN88" i="1"/>
  <c r="AM88" i="1"/>
  <c r="AL88" i="1"/>
  <c r="AK88" i="1"/>
  <c r="AJ88" i="1"/>
  <c r="AI88" i="1"/>
  <c r="AH88" i="1"/>
  <c r="AG88" i="1"/>
  <c r="AF88" i="1"/>
  <c r="AF89" i="1" s="1"/>
  <c r="AE88" i="1"/>
  <c r="AD88" i="1"/>
  <c r="AC88" i="1"/>
  <c r="AB88" i="1"/>
  <c r="AA88" i="1"/>
  <c r="Z88" i="1"/>
  <c r="Y88" i="1"/>
  <c r="X88" i="1"/>
  <c r="W88" i="1"/>
  <c r="V88" i="1"/>
  <c r="U88" i="1"/>
  <c r="T88" i="1"/>
  <c r="T89" i="1" s="1"/>
  <c r="S88" i="1"/>
  <c r="R88" i="1"/>
  <c r="Q88" i="1"/>
  <c r="P88" i="1"/>
  <c r="O88" i="1"/>
  <c r="N88" i="1"/>
  <c r="M88" i="1"/>
  <c r="L88" i="1"/>
  <c r="K88" i="1"/>
  <c r="J88" i="1"/>
  <c r="I88" i="1"/>
  <c r="H88" i="1"/>
  <c r="H89" i="1" s="1"/>
  <c r="G88" i="1"/>
  <c r="F88" i="1"/>
  <c r="E88" i="1"/>
  <c r="BQ19" i="1" s="1"/>
  <c r="D88" i="1"/>
  <c r="BH87" i="1"/>
  <c r="BG87" i="1"/>
  <c r="BF87" i="1"/>
  <c r="BE87" i="1"/>
  <c r="BE89" i="1" s="1"/>
  <c r="BD87" i="1"/>
  <c r="BC87" i="1"/>
  <c r="BB87" i="1"/>
  <c r="BB89" i="1" s="1"/>
  <c r="BA87" i="1"/>
  <c r="AZ87" i="1"/>
  <c r="AY87" i="1"/>
  <c r="AY89" i="1" s="1"/>
  <c r="AX87" i="1"/>
  <c r="AX89" i="1" s="1"/>
  <c r="AW87" i="1"/>
  <c r="AW89" i="1" s="1"/>
  <c r="AV87" i="1"/>
  <c r="AU87" i="1"/>
  <c r="AU89" i="1" s="1"/>
  <c r="AT87" i="1"/>
  <c r="AS87" i="1"/>
  <c r="AS89" i="1" s="1"/>
  <c r="AR87" i="1"/>
  <c r="AQ87" i="1"/>
  <c r="AP87" i="1"/>
  <c r="AO87" i="1"/>
  <c r="AN87" i="1"/>
  <c r="AM87" i="1"/>
  <c r="AM89" i="1" s="1"/>
  <c r="AL87" i="1"/>
  <c r="AL89" i="1" s="1"/>
  <c r="AK87" i="1"/>
  <c r="AK89" i="1" s="1"/>
  <c r="AJ87" i="1"/>
  <c r="AI87" i="1"/>
  <c r="AH87" i="1"/>
  <c r="AG87" i="1"/>
  <c r="AG89" i="1" s="1"/>
  <c r="AF87" i="1"/>
  <c r="AE87" i="1"/>
  <c r="AD87" i="1"/>
  <c r="AC87" i="1"/>
  <c r="AB87" i="1"/>
  <c r="AA87" i="1"/>
  <c r="AA89" i="1" s="1"/>
  <c r="Z87" i="1"/>
  <c r="Z89" i="1" s="1"/>
  <c r="Y87" i="1"/>
  <c r="Y89" i="1" s="1"/>
  <c r="X87" i="1"/>
  <c r="W87" i="1"/>
  <c r="W89" i="1" s="1"/>
  <c r="V87" i="1"/>
  <c r="V89" i="1" s="1"/>
  <c r="U87" i="1"/>
  <c r="U89" i="1" s="1"/>
  <c r="T87" i="1"/>
  <c r="S87" i="1"/>
  <c r="S89" i="1" s="1"/>
  <c r="R87" i="1"/>
  <c r="Q87" i="1"/>
  <c r="P87" i="1"/>
  <c r="O87" i="1"/>
  <c r="O89" i="1" s="1"/>
  <c r="N87" i="1"/>
  <c r="N89" i="1" s="1"/>
  <c r="M87" i="1"/>
  <c r="M89" i="1" s="1"/>
  <c r="L87" i="1"/>
  <c r="K87" i="1"/>
  <c r="K89" i="1" s="1"/>
  <c r="J87" i="1"/>
  <c r="I87" i="1"/>
  <c r="I89" i="1" s="1"/>
  <c r="H87" i="1"/>
  <c r="G87" i="1"/>
  <c r="F87" i="1"/>
  <c r="E87" i="1"/>
  <c r="D87" i="1"/>
  <c r="D83" i="1" s="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D86" i="1"/>
  <c r="BH85" i="1"/>
  <c r="BG85" i="1"/>
  <c r="BF85" i="1"/>
  <c r="BE85" i="1"/>
  <c r="BD85" i="1"/>
  <c r="BC85" i="1"/>
  <c r="BB85" i="1"/>
  <c r="BA85" i="1"/>
  <c r="AZ85" i="1"/>
  <c r="AY85" i="1"/>
  <c r="AY118" i="1" s="1"/>
  <c r="AX85" i="1"/>
  <c r="AW85" i="1"/>
  <c r="AV85" i="1"/>
  <c r="AV118" i="1" s="1"/>
  <c r="AU85" i="1"/>
  <c r="AT85" i="1"/>
  <c r="AS85" i="1"/>
  <c r="AR85" i="1"/>
  <c r="AQ85" i="1"/>
  <c r="AQ118" i="1" s="1"/>
  <c r="AP85" i="1"/>
  <c r="AO85" i="1"/>
  <c r="AN85" i="1"/>
  <c r="AN118" i="1" s="1"/>
  <c r="AM85" i="1"/>
  <c r="AL85" i="1"/>
  <c r="AK85" i="1"/>
  <c r="AJ85" i="1"/>
  <c r="AI85" i="1"/>
  <c r="AI118" i="1" s="1"/>
  <c r="AH85" i="1"/>
  <c r="AG85" i="1"/>
  <c r="AF85" i="1"/>
  <c r="AE85" i="1"/>
  <c r="AD85" i="1"/>
  <c r="AC85" i="1"/>
  <c r="AB85" i="1"/>
  <c r="AB129" i="1" s="1"/>
  <c r="AA85" i="1"/>
  <c r="Z85" i="1"/>
  <c r="Y85" i="1"/>
  <c r="X85" i="1"/>
  <c r="X118" i="1" s="1"/>
  <c r="W85" i="1"/>
  <c r="W118" i="1" s="1"/>
  <c r="V85" i="1"/>
  <c r="U85" i="1"/>
  <c r="T85" i="1"/>
  <c r="S85" i="1"/>
  <c r="S118" i="1" s="1"/>
  <c r="R85" i="1"/>
  <c r="Q85" i="1"/>
  <c r="P85" i="1"/>
  <c r="P118" i="1" s="1"/>
  <c r="O85" i="1"/>
  <c r="O118" i="1" s="1"/>
  <c r="N85" i="1"/>
  <c r="M85" i="1"/>
  <c r="L85" i="1"/>
  <c r="K85" i="1"/>
  <c r="K118" i="1" s="1"/>
  <c r="J85" i="1"/>
  <c r="J129" i="1" s="1"/>
  <c r="I85" i="1"/>
  <c r="H85" i="1"/>
  <c r="G85" i="1"/>
  <c r="F85" i="1"/>
  <c r="E85" i="1"/>
  <c r="D85" i="1"/>
  <c r="BH84" i="1"/>
  <c r="BH83" i="1" s="1"/>
  <c r="BG84" i="1"/>
  <c r="BF84" i="1"/>
  <c r="BF83" i="1" s="1"/>
  <c r="BE84" i="1"/>
  <c r="BD84" i="1"/>
  <c r="BD83" i="1" s="1"/>
  <c r="BC84" i="1"/>
  <c r="BC83" i="1" s="1"/>
  <c r="BB84" i="1"/>
  <c r="BB83" i="1" s="1"/>
  <c r="BA84" i="1"/>
  <c r="BA83" i="1" s="1"/>
  <c r="AZ84" i="1"/>
  <c r="AY84" i="1"/>
  <c r="AX84" i="1"/>
  <c r="AX83" i="1" s="1"/>
  <c r="AW84" i="1"/>
  <c r="AV84" i="1"/>
  <c r="AU84" i="1"/>
  <c r="AT84" i="1"/>
  <c r="AT83" i="1" s="1"/>
  <c r="AS84" i="1"/>
  <c r="AR84" i="1"/>
  <c r="AR83" i="1" s="1"/>
  <c r="AQ84" i="1"/>
  <c r="AQ83" i="1" s="1"/>
  <c r="AP84" i="1"/>
  <c r="AP83" i="1" s="1"/>
  <c r="AO84" i="1"/>
  <c r="AN84" i="1"/>
  <c r="AM84" i="1"/>
  <c r="AL84" i="1"/>
  <c r="AK84" i="1"/>
  <c r="AJ84" i="1"/>
  <c r="AJ83" i="1" s="1"/>
  <c r="AI84" i="1"/>
  <c r="AH84" i="1"/>
  <c r="AG84" i="1"/>
  <c r="AF84" i="1"/>
  <c r="AF83" i="1" s="1"/>
  <c r="AE84" i="1"/>
  <c r="AE83" i="1" s="1"/>
  <c r="AD84" i="1"/>
  <c r="AD83" i="1" s="1"/>
  <c r="AC84" i="1"/>
  <c r="AC83" i="1" s="1"/>
  <c r="AB84" i="1"/>
  <c r="AA84" i="1"/>
  <c r="Z84" i="1"/>
  <c r="Z83" i="1" s="1"/>
  <c r="Y84" i="1"/>
  <c r="X84" i="1"/>
  <c r="X83" i="1" s="1"/>
  <c r="W84" i="1"/>
  <c r="V84" i="1"/>
  <c r="V83" i="1" s="1"/>
  <c r="U84" i="1"/>
  <c r="T84" i="1"/>
  <c r="S84" i="1"/>
  <c r="S83" i="1" s="1"/>
  <c r="R84" i="1"/>
  <c r="R83" i="1" s="1"/>
  <c r="Q84" i="1"/>
  <c r="P84" i="1"/>
  <c r="O84" i="1"/>
  <c r="N84" i="1"/>
  <c r="M84" i="1"/>
  <c r="L84" i="1"/>
  <c r="L83" i="1" s="1"/>
  <c r="K84" i="1"/>
  <c r="J84" i="1"/>
  <c r="J83" i="1" s="1"/>
  <c r="I84" i="1"/>
  <c r="H84" i="1"/>
  <c r="H83" i="1" s="1"/>
  <c r="G84" i="1"/>
  <c r="G83" i="1" s="1"/>
  <c r="F84" i="1"/>
  <c r="F83" i="1" s="1"/>
  <c r="E84" i="1"/>
  <c r="E83" i="1" s="1"/>
  <c r="D84" i="1"/>
  <c r="AV83" i="1"/>
  <c r="AS83" i="1"/>
  <c r="AN83" i="1"/>
  <c r="AK83" i="1"/>
  <c r="AH83" i="1"/>
  <c r="T83" i="1"/>
  <c r="P83" i="1"/>
  <c r="O83" i="1"/>
  <c r="N83" i="1"/>
  <c r="M83" i="1"/>
  <c r="K83" i="1"/>
  <c r="BH82" i="1"/>
  <c r="BG82" i="1"/>
  <c r="BF82" i="1"/>
  <c r="BE82" i="1"/>
  <c r="BD82" i="1"/>
  <c r="BC82" i="1"/>
  <c r="BB82" i="1"/>
  <c r="BA82" i="1"/>
  <c r="AZ82" i="1"/>
  <c r="AY82" i="1"/>
  <c r="AX82" i="1"/>
  <c r="AW82" i="1"/>
  <c r="AV82" i="1"/>
  <c r="AU82" i="1"/>
  <c r="AT82" i="1"/>
  <c r="AS82" i="1"/>
  <c r="AR82" i="1"/>
  <c r="AQ82" i="1"/>
  <c r="AP82" i="1"/>
  <c r="AO82" i="1"/>
  <c r="AN82" i="1"/>
  <c r="AM82" i="1"/>
  <c r="AL82" i="1"/>
  <c r="AK82" i="1"/>
  <c r="AJ82" i="1"/>
  <c r="AI82" i="1"/>
  <c r="AH82" i="1"/>
  <c r="AG82" i="1"/>
  <c r="AF82" i="1"/>
  <c r="AE82" i="1"/>
  <c r="AD82" i="1"/>
  <c r="AC82" i="1"/>
  <c r="AB82" i="1"/>
  <c r="AA82" i="1"/>
  <c r="Z82" i="1"/>
  <c r="Y82" i="1"/>
  <c r="X82" i="1"/>
  <c r="W82" i="1"/>
  <c r="V82" i="1"/>
  <c r="U82" i="1"/>
  <c r="T82" i="1"/>
  <c r="S82" i="1"/>
  <c r="R82" i="1"/>
  <c r="Q82" i="1"/>
  <c r="P82" i="1"/>
  <c r="O82" i="1"/>
  <c r="N82" i="1"/>
  <c r="M82" i="1"/>
  <c r="L82" i="1"/>
  <c r="K82" i="1"/>
  <c r="J82" i="1"/>
  <c r="I82" i="1"/>
  <c r="H82" i="1"/>
  <c r="G82" i="1"/>
  <c r="F82" i="1"/>
  <c r="E82" i="1"/>
  <c r="D82" i="1"/>
  <c r="BU74" i="1"/>
  <c r="BM74" i="1"/>
  <c r="BK74" i="1"/>
  <c r="BJ74" i="1"/>
  <c r="BQ74" i="1" s="1"/>
  <c r="BI74" i="1"/>
  <c r="BL74" i="1" s="1"/>
  <c r="BH74" i="1"/>
  <c r="BG74" i="1"/>
  <c r="BF74" i="1"/>
  <c r="BE74" i="1"/>
  <c r="BD74" i="1"/>
  <c r="BC74" i="1"/>
  <c r="BB74" i="1"/>
  <c r="BA74" i="1"/>
  <c r="AZ74" i="1"/>
  <c r="AY74" i="1"/>
  <c r="AX74" i="1"/>
  <c r="AW74" i="1"/>
  <c r="AV74" i="1"/>
  <c r="AU74" i="1"/>
  <c r="AT74" i="1"/>
  <c r="AS74" i="1"/>
  <c r="AR74" i="1"/>
  <c r="AQ74" i="1"/>
  <c r="AP74" i="1"/>
  <c r="AO74" i="1"/>
  <c r="AN74" i="1"/>
  <c r="AM74" i="1"/>
  <c r="AL74" i="1"/>
  <c r="AK74" i="1"/>
  <c r="AJ74" i="1"/>
  <c r="AI74" i="1"/>
  <c r="AH74" i="1"/>
  <c r="AG74" i="1"/>
  <c r="AF74" i="1"/>
  <c r="AE74" i="1"/>
  <c r="AD74" i="1"/>
  <c r="AC74" i="1"/>
  <c r="AB74" i="1"/>
  <c r="AA74" i="1"/>
  <c r="Z74" i="1"/>
  <c r="Y74" i="1"/>
  <c r="X74" i="1"/>
  <c r="W74" i="1"/>
  <c r="V74" i="1"/>
  <c r="U74" i="1"/>
  <c r="T74" i="1"/>
  <c r="S74" i="1"/>
  <c r="R74" i="1"/>
  <c r="Q74" i="1"/>
  <c r="P74" i="1"/>
  <c r="O74" i="1"/>
  <c r="N74" i="1"/>
  <c r="M74" i="1"/>
  <c r="L74" i="1"/>
  <c r="K74" i="1"/>
  <c r="J74" i="1"/>
  <c r="I74" i="1"/>
  <c r="H74" i="1"/>
  <c r="G74" i="1"/>
  <c r="F74" i="1"/>
  <c r="E74" i="1"/>
  <c r="D74" i="1"/>
  <c r="BU73" i="1"/>
  <c r="BM73" i="1"/>
  <c r="BK73" i="1"/>
  <c r="BJ73" i="1"/>
  <c r="BQ73" i="1" s="1"/>
  <c r="BI73" i="1"/>
  <c r="BH73" i="1"/>
  <c r="BG73" i="1"/>
  <c r="BF73" i="1"/>
  <c r="BE73" i="1"/>
  <c r="BD73" i="1"/>
  <c r="BC73" i="1"/>
  <c r="BB73" i="1"/>
  <c r="BA73" i="1"/>
  <c r="AZ73" i="1"/>
  <c r="AY73" i="1"/>
  <c r="AX73" i="1"/>
  <c r="AW73" i="1"/>
  <c r="AV73" i="1"/>
  <c r="AU73" i="1"/>
  <c r="AT73" i="1"/>
  <c r="AS73" i="1"/>
  <c r="AR73" i="1"/>
  <c r="AQ73" i="1"/>
  <c r="AP73" i="1"/>
  <c r="AO73" i="1"/>
  <c r="AN73" i="1"/>
  <c r="AM73" i="1"/>
  <c r="AL73" i="1"/>
  <c r="AK73" i="1"/>
  <c r="AJ73" i="1"/>
  <c r="AI73" i="1"/>
  <c r="AH73" i="1"/>
  <c r="AG73" i="1"/>
  <c r="AF73" i="1"/>
  <c r="AE73" i="1"/>
  <c r="AD73" i="1"/>
  <c r="AC73" i="1"/>
  <c r="AB73" i="1"/>
  <c r="AA73" i="1"/>
  <c r="Z73" i="1"/>
  <c r="Y73" i="1"/>
  <c r="X73" i="1"/>
  <c r="W73" i="1"/>
  <c r="V73" i="1"/>
  <c r="U73" i="1"/>
  <c r="T73" i="1"/>
  <c r="S73" i="1"/>
  <c r="R73" i="1"/>
  <c r="Q73" i="1"/>
  <c r="P73" i="1"/>
  <c r="O73" i="1"/>
  <c r="N73" i="1"/>
  <c r="M73" i="1"/>
  <c r="L73" i="1"/>
  <c r="K73" i="1"/>
  <c r="J73" i="1"/>
  <c r="I73" i="1"/>
  <c r="H73" i="1"/>
  <c r="G73" i="1"/>
  <c r="F73" i="1"/>
  <c r="E73" i="1"/>
  <c r="D73" i="1"/>
  <c r="BU72" i="1"/>
  <c r="BM72" i="1"/>
  <c r="BK72" i="1"/>
  <c r="BJ72" i="1"/>
  <c r="BQ72" i="1" s="1"/>
  <c r="BI72" i="1"/>
  <c r="BL72" i="1" s="1"/>
  <c r="BH72" i="1"/>
  <c r="BG72" i="1"/>
  <c r="BF72" i="1"/>
  <c r="BE72" i="1"/>
  <c r="BD72" i="1"/>
  <c r="BC72" i="1"/>
  <c r="BB72" i="1"/>
  <c r="BA72" i="1"/>
  <c r="AZ72" i="1"/>
  <c r="AY72" i="1"/>
  <c r="AX72" i="1"/>
  <c r="AW72" i="1"/>
  <c r="AV72" i="1"/>
  <c r="AU72" i="1"/>
  <c r="AT72" i="1"/>
  <c r="AS72" i="1"/>
  <c r="AR72" i="1"/>
  <c r="AQ72" i="1"/>
  <c r="AP72" i="1"/>
  <c r="AO72" i="1"/>
  <c r="AN72" i="1"/>
  <c r="AM72" i="1"/>
  <c r="AL72" i="1"/>
  <c r="AK72" i="1"/>
  <c r="AJ72" i="1"/>
  <c r="AI72" i="1"/>
  <c r="AH72" i="1"/>
  <c r="AG72" i="1"/>
  <c r="AF72" i="1"/>
  <c r="AE72" i="1"/>
  <c r="AD72" i="1"/>
  <c r="AC72" i="1"/>
  <c r="AB72" i="1"/>
  <c r="AA72" i="1"/>
  <c r="Z72" i="1"/>
  <c r="Y72" i="1"/>
  <c r="X72" i="1"/>
  <c r="W72" i="1"/>
  <c r="V72" i="1"/>
  <c r="U72" i="1"/>
  <c r="T72" i="1"/>
  <c r="S72" i="1"/>
  <c r="R72" i="1"/>
  <c r="Q72" i="1"/>
  <c r="P72" i="1"/>
  <c r="O72" i="1"/>
  <c r="N72" i="1"/>
  <c r="M72" i="1"/>
  <c r="L72" i="1"/>
  <c r="K72" i="1"/>
  <c r="J72" i="1"/>
  <c r="I72" i="1"/>
  <c r="H72" i="1"/>
  <c r="G72" i="1"/>
  <c r="F72" i="1"/>
  <c r="E72" i="1"/>
  <c r="D72" i="1"/>
  <c r="BU71" i="1"/>
  <c r="BM71" i="1"/>
  <c r="BK71" i="1"/>
  <c r="BJ71" i="1"/>
  <c r="BQ71" i="1" s="1"/>
  <c r="BI71" i="1"/>
  <c r="BL71" i="1" s="1"/>
  <c r="BN71" i="1" s="1"/>
  <c r="BO71" i="1" s="1"/>
  <c r="BE5" i="1" s="1"/>
  <c r="BH71" i="1"/>
  <c r="BG71" i="1"/>
  <c r="BF71" i="1"/>
  <c r="BE71" i="1"/>
  <c r="BD71" i="1"/>
  <c r="BC71" i="1"/>
  <c r="BB71" i="1"/>
  <c r="BA71" i="1"/>
  <c r="AZ71" i="1"/>
  <c r="AY71" i="1"/>
  <c r="AX71" i="1"/>
  <c r="AW71" i="1"/>
  <c r="AV71" i="1"/>
  <c r="AU71" i="1"/>
  <c r="AT71" i="1"/>
  <c r="AS71" i="1"/>
  <c r="AR71" i="1"/>
  <c r="AQ71" i="1"/>
  <c r="AP71" i="1"/>
  <c r="AO71" i="1"/>
  <c r="AN71" i="1"/>
  <c r="AM71" i="1"/>
  <c r="AL71" i="1"/>
  <c r="AK71" i="1"/>
  <c r="AJ71" i="1"/>
  <c r="AI71" i="1"/>
  <c r="AH71" i="1"/>
  <c r="AG71" i="1"/>
  <c r="AF71" i="1"/>
  <c r="AE71" i="1"/>
  <c r="AD71" i="1"/>
  <c r="AC71" i="1"/>
  <c r="AB71" i="1"/>
  <c r="AA71" i="1"/>
  <c r="Z71" i="1"/>
  <c r="Y71" i="1"/>
  <c r="X71" i="1"/>
  <c r="W71" i="1"/>
  <c r="V71" i="1"/>
  <c r="U71" i="1"/>
  <c r="T71" i="1"/>
  <c r="S71" i="1"/>
  <c r="R71" i="1"/>
  <c r="Q71" i="1"/>
  <c r="P71" i="1"/>
  <c r="O71" i="1"/>
  <c r="N71" i="1"/>
  <c r="M71" i="1"/>
  <c r="L71" i="1"/>
  <c r="K71" i="1"/>
  <c r="J71" i="1"/>
  <c r="I71" i="1"/>
  <c r="H71" i="1"/>
  <c r="G71" i="1"/>
  <c r="F71" i="1"/>
  <c r="E71" i="1"/>
  <c r="D71" i="1"/>
  <c r="BU70" i="1"/>
  <c r="BM70" i="1"/>
  <c r="BK70" i="1"/>
  <c r="BJ70" i="1"/>
  <c r="BQ70" i="1" s="1"/>
  <c r="BI70" i="1"/>
  <c r="BL70" i="1" s="1"/>
  <c r="BN70" i="1" s="1"/>
  <c r="BO70" i="1" s="1"/>
  <c r="BD5" i="1" s="1"/>
  <c r="BH70" i="1"/>
  <c r="BG70" i="1"/>
  <c r="BF70" i="1"/>
  <c r="BE70" i="1"/>
  <c r="BD70" i="1"/>
  <c r="BC70" i="1"/>
  <c r="BB70" i="1"/>
  <c r="BA70" i="1"/>
  <c r="AZ70" i="1"/>
  <c r="AY70" i="1"/>
  <c r="AX70" i="1"/>
  <c r="AW70" i="1"/>
  <c r="AV70" i="1"/>
  <c r="AU70" i="1"/>
  <c r="AT70" i="1"/>
  <c r="AS70" i="1"/>
  <c r="AR70" i="1"/>
  <c r="AQ70" i="1"/>
  <c r="AP70" i="1"/>
  <c r="AO70" i="1"/>
  <c r="AN70" i="1"/>
  <c r="AM70" i="1"/>
  <c r="AL70" i="1"/>
  <c r="AK70" i="1"/>
  <c r="AJ70" i="1"/>
  <c r="AI70" i="1"/>
  <c r="AH70" i="1"/>
  <c r="AG70" i="1"/>
  <c r="AF70" i="1"/>
  <c r="AE70" i="1"/>
  <c r="AD70" i="1"/>
  <c r="AC70" i="1"/>
  <c r="AB70" i="1"/>
  <c r="AA70" i="1"/>
  <c r="Z70" i="1"/>
  <c r="Y70" i="1"/>
  <c r="X70" i="1"/>
  <c r="W70" i="1"/>
  <c r="V70" i="1"/>
  <c r="U70" i="1"/>
  <c r="T70" i="1"/>
  <c r="S70" i="1"/>
  <c r="R70" i="1"/>
  <c r="Q70" i="1"/>
  <c r="P70" i="1"/>
  <c r="O70" i="1"/>
  <c r="N70" i="1"/>
  <c r="M70" i="1"/>
  <c r="L70" i="1"/>
  <c r="K70" i="1"/>
  <c r="J70" i="1"/>
  <c r="I70" i="1"/>
  <c r="H70" i="1"/>
  <c r="G70" i="1"/>
  <c r="F70" i="1"/>
  <c r="E70" i="1"/>
  <c r="D70" i="1"/>
  <c r="BU69" i="1"/>
  <c r="BM69" i="1"/>
  <c r="BK69" i="1"/>
  <c r="BJ69" i="1"/>
  <c r="BI69" i="1"/>
  <c r="BH69" i="1"/>
  <c r="BG69" i="1"/>
  <c r="BF69" i="1"/>
  <c r="BE69" i="1"/>
  <c r="BD69" i="1"/>
  <c r="BC69" i="1"/>
  <c r="BB69" i="1"/>
  <c r="BA69" i="1"/>
  <c r="AZ69" i="1"/>
  <c r="AY69" i="1"/>
  <c r="AX69" i="1"/>
  <c r="AW69" i="1"/>
  <c r="AV69" i="1"/>
  <c r="AU69" i="1"/>
  <c r="AT69" i="1"/>
  <c r="AS69" i="1"/>
  <c r="AR69" i="1"/>
  <c r="AQ69" i="1"/>
  <c r="AP69" i="1"/>
  <c r="AO69" i="1"/>
  <c r="AN69" i="1"/>
  <c r="AM69" i="1"/>
  <c r="AL69" i="1"/>
  <c r="AK69" i="1"/>
  <c r="AJ69" i="1"/>
  <c r="AI69" i="1"/>
  <c r="AH69" i="1"/>
  <c r="AG69" i="1"/>
  <c r="AF69" i="1"/>
  <c r="AE69" i="1"/>
  <c r="AD69" i="1"/>
  <c r="AC69" i="1"/>
  <c r="AB69" i="1"/>
  <c r="AA69" i="1"/>
  <c r="Z69" i="1"/>
  <c r="Y69" i="1"/>
  <c r="X69" i="1"/>
  <c r="W69" i="1"/>
  <c r="V69" i="1"/>
  <c r="U69" i="1"/>
  <c r="T69" i="1"/>
  <c r="S69" i="1"/>
  <c r="R69" i="1"/>
  <c r="Q69" i="1"/>
  <c r="P69" i="1"/>
  <c r="O69" i="1"/>
  <c r="N69" i="1"/>
  <c r="M69" i="1"/>
  <c r="L69" i="1"/>
  <c r="K69" i="1"/>
  <c r="J69" i="1"/>
  <c r="I69" i="1"/>
  <c r="H69" i="1"/>
  <c r="G69" i="1"/>
  <c r="F69" i="1"/>
  <c r="E69" i="1"/>
  <c r="D69" i="1"/>
  <c r="BU68" i="1"/>
  <c r="BM68" i="1"/>
  <c r="BK68" i="1"/>
  <c r="BJ68" i="1"/>
  <c r="BQ68" i="1" s="1"/>
  <c r="BI68" i="1"/>
  <c r="BL68" i="1" s="1"/>
  <c r="BN68" i="1" s="1"/>
  <c r="BO68" i="1" s="1"/>
  <c r="BB5" i="1" s="1"/>
  <c r="BH68" i="1"/>
  <c r="BG68" i="1"/>
  <c r="BF68" i="1"/>
  <c r="BE68" i="1"/>
  <c r="BD68" i="1"/>
  <c r="BC68" i="1"/>
  <c r="BB68" i="1"/>
  <c r="BA68" i="1"/>
  <c r="AZ68" i="1"/>
  <c r="AY68" i="1"/>
  <c r="AX68" i="1"/>
  <c r="AW68" i="1"/>
  <c r="AV68" i="1"/>
  <c r="AU68" i="1"/>
  <c r="AT68" i="1"/>
  <c r="AS68" i="1"/>
  <c r="AR68" i="1"/>
  <c r="AQ68" i="1"/>
  <c r="AP68" i="1"/>
  <c r="AO68" i="1"/>
  <c r="AN68" i="1"/>
  <c r="AM68" i="1"/>
  <c r="AL68" i="1"/>
  <c r="AK68" i="1"/>
  <c r="AJ68" i="1"/>
  <c r="AI68" i="1"/>
  <c r="AH68" i="1"/>
  <c r="AG68" i="1"/>
  <c r="AF68" i="1"/>
  <c r="AE68" i="1"/>
  <c r="AD68" i="1"/>
  <c r="AC68" i="1"/>
  <c r="AB68" i="1"/>
  <c r="AA68" i="1"/>
  <c r="Z68" i="1"/>
  <c r="Y68" i="1"/>
  <c r="X68" i="1"/>
  <c r="W68" i="1"/>
  <c r="V68" i="1"/>
  <c r="U68" i="1"/>
  <c r="T68" i="1"/>
  <c r="S68" i="1"/>
  <c r="R68" i="1"/>
  <c r="Q68" i="1"/>
  <c r="P68" i="1"/>
  <c r="O68" i="1"/>
  <c r="N68" i="1"/>
  <c r="M68" i="1"/>
  <c r="L68" i="1"/>
  <c r="K68" i="1"/>
  <c r="J68" i="1"/>
  <c r="I68" i="1"/>
  <c r="H68" i="1"/>
  <c r="G68" i="1"/>
  <c r="F68" i="1"/>
  <c r="E68" i="1"/>
  <c r="D68" i="1"/>
  <c r="BU67" i="1"/>
  <c r="BM67" i="1"/>
  <c r="BK67" i="1"/>
  <c r="BJ67" i="1"/>
  <c r="BI67" i="1"/>
  <c r="BL67" i="1" s="1"/>
  <c r="BH67" i="1"/>
  <c r="BG67" i="1"/>
  <c r="BF67" i="1"/>
  <c r="BE67" i="1"/>
  <c r="BD67" i="1"/>
  <c r="BC67" i="1"/>
  <c r="BB67" i="1"/>
  <c r="BA67" i="1"/>
  <c r="AZ67" i="1"/>
  <c r="AY67" i="1"/>
  <c r="AX67" i="1"/>
  <c r="AW67" i="1"/>
  <c r="AV67" i="1"/>
  <c r="AU67" i="1"/>
  <c r="AT67" i="1"/>
  <c r="AS67" i="1"/>
  <c r="AR67" i="1"/>
  <c r="AQ67" i="1"/>
  <c r="AP67" i="1"/>
  <c r="AO67" i="1"/>
  <c r="AN67" i="1"/>
  <c r="AM67" i="1"/>
  <c r="AL67" i="1"/>
  <c r="AK67" i="1"/>
  <c r="AJ67" i="1"/>
  <c r="AI67" i="1"/>
  <c r="AH67" i="1"/>
  <c r="AG67" i="1"/>
  <c r="AF67" i="1"/>
  <c r="AE67" i="1"/>
  <c r="AD67" i="1"/>
  <c r="AC67" i="1"/>
  <c r="AB67" i="1"/>
  <c r="AA67" i="1"/>
  <c r="Z67" i="1"/>
  <c r="Y67" i="1"/>
  <c r="X67" i="1"/>
  <c r="W67" i="1"/>
  <c r="V67" i="1"/>
  <c r="U67" i="1"/>
  <c r="T67" i="1"/>
  <c r="S67" i="1"/>
  <c r="R67" i="1"/>
  <c r="Q67" i="1"/>
  <c r="P67" i="1"/>
  <c r="O67" i="1"/>
  <c r="N67" i="1"/>
  <c r="M67" i="1"/>
  <c r="L67" i="1"/>
  <c r="K67" i="1"/>
  <c r="J67" i="1"/>
  <c r="I67" i="1"/>
  <c r="H67" i="1"/>
  <c r="G67" i="1"/>
  <c r="F67" i="1"/>
  <c r="E67" i="1"/>
  <c r="D67" i="1"/>
  <c r="BU66" i="1"/>
  <c r="BM66" i="1"/>
  <c r="BK66" i="1"/>
  <c r="BJ66" i="1"/>
  <c r="BQ66" i="1" s="1"/>
  <c r="BI66" i="1"/>
  <c r="BL66" i="1" s="1"/>
  <c r="BH66" i="1"/>
  <c r="BG66" i="1"/>
  <c r="BF66" i="1"/>
  <c r="BE66" i="1"/>
  <c r="BD66" i="1"/>
  <c r="BC66" i="1"/>
  <c r="BB66" i="1"/>
  <c r="BA66" i="1"/>
  <c r="AZ66" i="1"/>
  <c r="AY66" i="1"/>
  <c r="AX66" i="1"/>
  <c r="AW66" i="1"/>
  <c r="AV66" i="1"/>
  <c r="AU66" i="1"/>
  <c r="AT66" i="1"/>
  <c r="AS66" i="1"/>
  <c r="AR66" i="1"/>
  <c r="AQ66" i="1"/>
  <c r="AP66" i="1"/>
  <c r="AO66" i="1"/>
  <c r="AN66" i="1"/>
  <c r="AM66" i="1"/>
  <c r="AL66" i="1"/>
  <c r="AK66" i="1"/>
  <c r="AJ66" i="1"/>
  <c r="AI66" i="1"/>
  <c r="AH66" i="1"/>
  <c r="AG66" i="1"/>
  <c r="AF66" i="1"/>
  <c r="AE66" i="1"/>
  <c r="AD66" i="1"/>
  <c r="AC66" i="1"/>
  <c r="AB66" i="1"/>
  <c r="AA66" i="1"/>
  <c r="Z66" i="1"/>
  <c r="Y66" i="1"/>
  <c r="X66" i="1"/>
  <c r="W66" i="1"/>
  <c r="V66" i="1"/>
  <c r="U66" i="1"/>
  <c r="T66" i="1"/>
  <c r="S66" i="1"/>
  <c r="R66" i="1"/>
  <c r="Q66" i="1"/>
  <c r="P66" i="1"/>
  <c r="O66" i="1"/>
  <c r="N66" i="1"/>
  <c r="M66" i="1"/>
  <c r="L66" i="1"/>
  <c r="K66" i="1"/>
  <c r="J66" i="1"/>
  <c r="I66" i="1"/>
  <c r="H66" i="1"/>
  <c r="G66" i="1"/>
  <c r="F66" i="1"/>
  <c r="E66" i="1"/>
  <c r="D66" i="1"/>
  <c r="BU65" i="1"/>
  <c r="BM65" i="1"/>
  <c r="BK65" i="1"/>
  <c r="BJ65" i="1"/>
  <c r="BI65" i="1"/>
  <c r="BH65" i="1"/>
  <c r="BG65" i="1"/>
  <c r="BF65" i="1"/>
  <c r="BE65" i="1"/>
  <c r="BD65" i="1"/>
  <c r="BC65" i="1"/>
  <c r="BB65" i="1"/>
  <c r="BA65" i="1"/>
  <c r="AZ65" i="1"/>
  <c r="AY65" i="1"/>
  <c r="AX65" i="1"/>
  <c r="AW65" i="1"/>
  <c r="AV65" i="1"/>
  <c r="AU65" i="1"/>
  <c r="AT65" i="1"/>
  <c r="AS65" i="1"/>
  <c r="AR65" i="1"/>
  <c r="AQ65" i="1"/>
  <c r="AP65" i="1"/>
  <c r="AO65" i="1"/>
  <c r="AN65" i="1"/>
  <c r="AM65" i="1"/>
  <c r="AL65" i="1"/>
  <c r="AK65" i="1"/>
  <c r="AJ65" i="1"/>
  <c r="AI65" i="1"/>
  <c r="AH65" i="1"/>
  <c r="AG65" i="1"/>
  <c r="AF65" i="1"/>
  <c r="AE65" i="1"/>
  <c r="AD65" i="1"/>
  <c r="AC65" i="1"/>
  <c r="AB65" i="1"/>
  <c r="AA65" i="1"/>
  <c r="Z65" i="1"/>
  <c r="Y65" i="1"/>
  <c r="X65" i="1"/>
  <c r="W65" i="1"/>
  <c r="V65" i="1"/>
  <c r="U65" i="1"/>
  <c r="T65" i="1"/>
  <c r="S65" i="1"/>
  <c r="R65" i="1"/>
  <c r="Q65" i="1"/>
  <c r="P65" i="1"/>
  <c r="O65" i="1"/>
  <c r="N65" i="1"/>
  <c r="M65" i="1"/>
  <c r="L65" i="1"/>
  <c r="K65" i="1"/>
  <c r="J65" i="1"/>
  <c r="I65" i="1"/>
  <c r="H65" i="1"/>
  <c r="G65" i="1"/>
  <c r="F65" i="1"/>
  <c r="E65" i="1"/>
  <c r="D65" i="1"/>
  <c r="BU64" i="1"/>
  <c r="BM64" i="1"/>
  <c r="BK64" i="1"/>
  <c r="BJ64" i="1"/>
  <c r="BQ64" i="1" s="1"/>
  <c r="BI64" i="1"/>
  <c r="BH64" i="1"/>
  <c r="BG64" i="1"/>
  <c r="BF64" i="1"/>
  <c r="BE64" i="1"/>
  <c r="BD64" i="1"/>
  <c r="BC64" i="1"/>
  <c r="BB64" i="1"/>
  <c r="BA64" i="1"/>
  <c r="AZ64" i="1"/>
  <c r="AY64" i="1"/>
  <c r="AX64" i="1"/>
  <c r="AW64" i="1"/>
  <c r="AV64" i="1"/>
  <c r="AU64" i="1"/>
  <c r="AT64" i="1"/>
  <c r="AS64" i="1"/>
  <c r="AR64" i="1"/>
  <c r="AQ64" i="1"/>
  <c r="AP64" i="1"/>
  <c r="AO64" i="1"/>
  <c r="AN64" i="1"/>
  <c r="AM64" i="1"/>
  <c r="AL64" i="1"/>
  <c r="AK64" i="1"/>
  <c r="AJ64" i="1"/>
  <c r="AI64" i="1"/>
  <c r="AH64" i="1"/>
  <c r="AG64" i="1"/>
  <c r="AF64" i="1"/>
  <c r="AE64" i="1"/>
  <c r="AD64" i="1"/>
  <c r="AC64" i="1"/>
  <c r="AB64" i="1"/>
  <c r="AA64" i="1"/>
  <c r="Z64" i="1"/>
  <c r="Y64" i="1"/>
  <c r="X64" i="1"/>
  <c r="W64" i="1"/>
  <c r="V64" i="1"/>
  <c r="U64" i="1"/>
  <c r="T64" i="1"/>
  <c r="S64" i="1"/>
  <c r="R64" i="1"/>
  <c r="Q64" i="1"/>
  <c r="P64" i="1"/>
  <c r="O64" i="1"/>
  <c r="N64" i="1"/>
  <c r="M64" i="1"/>
  <c r="L64" i="1"/>
  <c r="K64" i="1"/>
  <c r="J64" i="1"/>
  <c r="I64" i="1"/>
  <c r="H64" i="1"/>
  <c r="G64" i="1"/>
  <c r="F64" i="1"/>
  <c r="E64" i="1"/>
  <c r="D64" i="1"/>
  <c r="BU63" i="1"/>
  <c r="BM63" i="1"/>
  <c r="BK63" i="1"/>
  <c r="BJ63" i="1"/>
  <c r="BQ63" i="1" s="1"/>
  <c r="BI63" i="1"/>
  <c r="BL63" i="1" s="1"/>
  <c r="BN63" i="1" s="1"/>
  <c r="BO63" i="1" s="1"/>
  <c r="AW5" i="1" s="1"/>
  <c r="BH63" i="1"/>
  <c r="BG63" i="1"/>
  <c r="BF63" i="1"/>
  <c r="BE63" i="1"/>
  <c r="BD63" i="1"/>
  <c r="BC63" i="1"/>
  <c r="BB63" i="1"/>
  <c r="BA63" i="1"/>
  <c r="AZ63" i="1"/>
  <c r="AY63" i="1"/>
  <c r="AX63" i="1"/>
  <c r="AW63" i="1"/>
  <c r="AV63" i="1"/>
  <c r="AU63" i="1"/>
  <c r="AT63" i="1"/>
  <c r="AS63" i="1"/>
  <c r="AR63" i="1"/>
  <c r="AQ63" i="1"/>
  <c r="AP63" i="1"/>
  <c r="AO63" i="1"/>
  <c r="AN63" i="1"/>
  <c r="AM63" i="1"/>
  <c r="AL63" i="1"/>
  <c r="AK63" i="1"/>
  <c r="AJ63" i="1"/>
  <c r="AI63" i="1"/>
  <c r="AH63" i="1"/>
  <c r="AG63" i="1"/>
  <c r="AF63" i="1"/>
  <c r="AE63" i="1"/>
  <c r="AD63" i="1"/>
  <c r="AC63" i="1"/>
  <c r="AB63" i="1"/>
  <c r="AA63" i="1"/>
  <c r="Z63" i="1"/>
  <c r="Y63" i="1"/>
  <c r="X63" i="1"/>
  <c r="W63" i="1"/>
  <c r="V63" i="1"/>
  <c r="U63" i="1"/>
  <c r="T63" i="1"/>
  <c r="S63" i="1"/>
  <c r="R63" i="1"/>
  <c r="Q63" i="1"/>
  <c r="P63" i="1"/>
  <c r="O63" i="1"/>
  <c r="N63" i="1"/>
  <c r="M63" i="1"/>
  <c r="L63" i="1"/>
  <c r="K63" i="1"/>
  <c r="J63" i="1"/>
  <c r="I63" i="1"/>
  <c r="H63" i="1"/>
  <c r="G63" i="1"/>
  <c r="F63" i="1"/>
  <c r="E63" i="1"/>
  <c r="D63" i="1"/>
  <c r="BU62" i="1"/>
  <c r="BM62" i="1"/>
  <c r="BK62" i="1"/>
  <c r="BJ62" i="1"/>
  <c r="BQ62" i="1" s="1"/>
  <c r="BI62" i="1"/>
  <c r="BL62" i="1" s="1"/>
  <c r="BH62" i="1"/>
  <c r="BG62" i="1"/>
  <c r="BF62" i="1"/>
  <c r="BE62" i="1"/>
  <c r="BD62" i="1"/>
  <c r="BC62" i="1"/>
  <c r="BB62" i="1"/>
  <c r="BA62" i="1"/>
  <c r="AZ62" i="1"/>
  <c r="AY62" i="1"/>
  <c r="AX62" i="1"/>
  <c r="AW62" i="1"/>
  <c r="AV62" i="1"/>
  <c r="AU62" i="1"/>
  <c r="AT62" i="1"/>
  <c r="AS62" i="1"/>
  <c r="AR62" i="1"/>
  <c r="AQ62" i="1"/>
  <c r="AP62" i="1"/>
  <c r="AO62" i="1"/>
  <c r="AN62" i="1"/>
  <c r="AM62" i="1"/>
  <c r="AL62" i="1"/>
  <c r="AK62" i="1"/>
  <c r="AJ62" i="1"/>
  <c r="AI62" i="1"/>
  <c r="AH62" i="1"/>
  <c r="AG62" i="1"/>
  <c r="AF62" i="1"/>
  <c r="AE62" i="1"/>
  <c r="AD62" i="1"/>
  <c r="AC62" i="1"/>
  <c r="AB62" i="1"/>
  <c r="AA62" i="1"/>
  <c r="Z62" i="1"/>
  <c r="Y62" i="1"/>
  <c r="X62" i="1"/>
  <c r="W62" i="1"/>
  <c r="V62" i="1"/>
  <c r="U62" i="1"/>
  <c r="T62" i="1"/>
  <c r="S62" i="1"/>
  <c r="R62" i="1"/>
  <c r="Q62" i="1"/>
  <c r="P62" i="1"/>
  <c r="O62" i="1"/>
  <c r="N62" i="1"/>
  <c r="M62" i="1"/>
  <c r="L62" i="1"/>
  <c r="K62" i="1"/>
  <c r="J62" i="1"/>
  <c r="I62" i="1"/>
  <c r="H62" i="1"/>
  <c r="G62" i="1"/>
  <c r="F62" i="1"/>
  <c r="E62" i="1"/>
  <c r="D62" i="1"/>
  <c r="BU61" i="1"/>
  <c r="BM61" i="1"/>
  <c r="BK61" i="1"/>
  <c r="BJ61" i="1"/>
  <c r="BQ61" i="1" s="1"/>
  <c r="BI61" i="1"/>
  <c r="BH61" i="1"/>
  <c r="BG61" i="1"/>
  <c r="BF61" i="1"/>
  <c r="BE61" i="1"/>
  <c r="BD61" i="1"/>
  <c r="BC61" i="1"/>
  <c r="BB61" i="1"/>
  <c r="BA61" i="1"/>
  <c r="AZ61" i="1"/>
  <c r="AY61" i="1"/>
  <c r="AX61" i="1"/>
  <c r="AW61" i="1"/>
  <c r="AV61" i="1"/>
  <c r="AU61" i="1"/>
  <c r="AT61" i="1"/>
  <c r="AS61" i="1"/>
  <c r="AR61" i="1"/>
  <c r="AQ61" i="1"/>
  <c r="AP61" i="1"/>
  <c r="AO61" i="1"/>
  <c r="AN61" i="1"/>
  <c r="AM61" i="1"/>
  <c r="AL61" i="1"/>
  <c r="AK61" i="1"/>
  <c r="AJ61" i="1"/>
  <c r="AI61" i="1"/>
  <c r="AH61" i="1"/>
  <c r="AG61" i="1"/>
  <c r="AF61" i="1"/>
  <c r="AE61" i="1"/>
  <c r="AD61" i="1"/>
  <c r="AC61" i="1"/>
  <c r="AB61" i="1"/>
  <c r="AA61" i="1"/>
  <c r="Z61" i="1"/>
  <c r="Y61" i="1"/>
  <c r="X61" i="1"/>
  <c r="W61" i="1"/>
  <c r="V61" i="1"/>
  <c r="U61" i="1"/>
  <c r="T61" i="1"/>
  <c r="S61" i="1"/>
  <c r="R61" i="1"/>
  <c r="Q61" i="1"/>
  <c r="P61" i="1"/>
  <c r="O61" i="1"/>
  <c r="N61" i="1"/>
  <c r="M61" i="1"/>
  <c r="L61" i="1"/>
  <c r="K61" i="1"/>
  <c r="J61" i="1"/>
  <c r="I61" i="1"/>
  <c r="H61" i="1"/>
  <c r="G61" i="1"/>
  <c r="F61" i="1"/>
  <c r="E61" i="1"/>
  <c r="D61" i="1"/>
  <c r="BU60" i="1"/>
  <c r="BM60" i="1"/>
  <c r="BK60" i="1"/>
  <c r="BJ60" i="1"/>
  <c r="BQ60" i="1" s="1"/>
  <c r="BI60" i="1"/>
  <c r="BL60" i="1" s="1"/>
  <c r="BH60" i="1"/>
  <c r="BG60" i="1"/>
  <c r="BF60" i="1"/>
  <c r="BE60" i="1"/>
  <c r="BD60" i="1"/>
  <c r="BC60" i="1"/>
  <c r="BB60" i="1"/>
  <c r="BA60" i="1"/>
  <c r="AZ60" i="1"/>
  <c r="AY60" i="1"/>
  <c r="AX60" i="1"/>
  <c r="AW60" i="1"/>
  <c r="AV60" i="1"/>
  <c r="AU60" i="1"/>
  <c r="AT60" i="1"/>
  <c r="AS60" i="1"/>
  <c r="AR60" i="1"/>
  <c r="AQ60" i="1"/>
  <c r="AP60" i="1"/>
  <c r="AO60" i="1"/>
  <c r="AN60" i="1"/>
  <c r="AM60" i="1"/>
  <c r="AL60" i="1"/>
  <c r="AK60" i="1"/>
  <c r="AJ60" i="1"/>
  <c r="AI60" i="1"/>
  <c r="AH60" i="1"/>
  <c r="AG60" i="1"/>
  <c r="AF60" i="1"/>
  <c r="AE60" i="1"/>
  <c r="AD60" i="1"/>
  <c r="AC60" i="1"/>
  <c r="AB60" i="1"/>
  <c r="AA60" i="1"/>
  <c r="Z60" i="1"/>
  <c r="Y60" i="1"/>
  <c r="X60" i="1"/>
  <c r="W60" i="1"/>
  <c r="V60" i="1"/>
  <c r="U60" i="1"/>
  <c r="T60" i="1"/>
  <c r="S60" i="1"/>
  <c r="R60" i="1"/>
  <c r="Q60" i="1"/>
  <c r="P60" i="1"/>
  <c r="O60" i="1"/>
  <c r="N60" i="1"/>
  <c r="M60" i="1"/>
  <c r="L60" i="1"/>
  <c r="K60" i="1"/>
  <c r="J60" i="1"/>
  <c r="I60" i="1"/>
  <c r="H60" i="1"/>
  <c r="G60" i="1"/>
  <c r="F60" i="1"/>
  <c r="E60" i="1"/>
  <c r="D60" i="1"/>
  <c r="BU59" i="1"/>
  <c r="BM59" i="1"/>
  <c r="BK59" i="1"/>
  <c r="BJ59" i="1"/>
  <c r="BQ59" i="1" s="1"/>
  <c r="BI59" i="1"/>
  <c r="BL59" i="1" s="1"/>
  <c r="BN59" i="1" s="1"/>
  <c r="BO59" i="1" s="1"/>
  <c r="AS5" i="1" s="1"/>
  <c r="BH59" i="1"/>
  <c r="BG59" i="1"/>
  <c r="BF59" i="1"/>
  <c r="BE59" i="1"/>
  <c r="BD59" i="1"/>
  <c r="BC59" i="1"/>
  <c r="BB59" i="1"/>
  <c r="BA59" i="1"/>
  <c r="AZ59" i="1"/>
  <c r="AY59" i="1"/>
  <c r="AX59" i="1"/>
  <c r="AW59" i="1"/>
  <c r="AV59" i="1"/>
  <c r="AU59" i="1"/>
  <c r="AT59" i="1"/>
  <c r="AS59" i="1"/>
  <c r="AR59" i="1"/>
  <c r="AQ59" i="1"/>
  <c r="AP59" i="1"/>
  <c r="AO59" i="1"/>
  <c r="AN59" i="1"/>
  <c r="AM59" i="1"/>
  <c r="AL59" i="1"/>
  <c r="AK59" i="1"/>
  <c r="AJ59" i="1"/>
  <c r="AI59" i="1"/>
  <c r="AH59" i="1"/>
  <c r="AG59" i="1"/>
  <c r="AF59" i="1"/>
  <c r="AE59" i="1"/>
  <c r="AD59" i="1"/>
  <c r="AC59" i="1"/>
  <c r="AB59" i="1"/>
  <c r="AA59" i="1"/>
  <c r="Z59" i="1"/>
  <c r="Y59" i="1"/>
  <c r="X59" i="1"/>
  <c r="W59" i="1"/>
  <c r="V59" i="1"/>
  <c r="U59" i="1"/>
  <c r="T59" i="1"/>
  <c r="S59" i="1"/>
  <c r="R59" i="1"/>
  <c r="Q59" i="1"/>
  <c r="P59" i="1"/>
  <c r="O59" i="1"/>
  <c r="N59" i="1"/>
  <c r="M59" i="1"/>
  <c r="L59" i="1"/>
  <c r="K59" i="1"/>
  <c r="J59" i="1"/>
  <c r="I59" i="1"/>
  <c r="H59" i="1"/>
  <c r="G59" i="1"/>
  <c r="F59" i="1"/>
  <c r="E59" i="1"/>
  <c r="D59" i="1"/>
  <c r="BU58" i="1"/>
  <c r="BM58" i="1"/>
  <c r="BK58" i="1"/>
  <c r="BJ58" i="1"/>
  <c r="BQ58" i="1" s="1"/>
  <c r="BI58" i="1"/>
  <c r="BL58" i="1" s="1"/>
  <c r="BN58" i="1" s="1"/>
  <c r="BO58" i="1" s="1"/>
  <c r="AR5" i="1" s="1"/>
  <c r="BH58" i="1"/>
  <c r="BG58" i="1"/>
  <c r="BF58" i="1"/>
  <c r="BE58" i="1"/>
  <c r="BD58" i="1"/>
  <c r="BC58" i="1"/>
  <c r="BB58" i="1"/>
  <c r="BA58" i="1"/>
  <c r="AZ58" i="1"/>
  <c r="AY58" i="1"/>
  <c r="AX58" i="1"/>
  <c r="AW58" i="1"/>
  <c r="AV58" i="1"/>
  <c r="AU58" i="1"/>
  <c r="AT58" i="1"/>
  <c r="AS58" i="1"/>
  <c r="AR58" i="1"/>
  <c r="AQ58" i="1"/>
  <c r="AP58" i="1"/>
  <c r="AO58" i="1"/>
  <c r="AN58" i="1"/>
  <c r="AM58" i="1"/>
  <c r="AL58" i="1"/>
  <c r="AK58" i="1"/>
  <c r="AJ58" i="1"/>
  <c r="AI58" i="1"/>
  <c r="AH58" i="1"/>
  <c r="AG58" i="1"/>
  <c r="AF58" i="1"/>
  <c r="AE58" i="1"/>
  <c r="AD58" i="1"/>
  <c r="AC58" i="1"/>
  <c r="AB58" i="1"/>
  <c r="AA58" i="1"/>
  <c r="Z58" i="1"/>
  <c r="Y58" i="1"/>
  <c r="X58" i="1"/>
  <c r="W58" i="1"/>
  <c r="V58" i="1"/>
  <c r="U58" i="1"/>
  <c r="T58" i="1"/>
  <c r="S58" i="1"/>
  <c r="R58" i="1"/>
  <c r="Q58" i="1"/>
  <c r="P58" i="1"/>
  <c r="O58" i="1"/>
  <c r="N58" i="1"/>
  <c r="M58" i="1"/>
  <c r="L58" i="1"/>
  <c r="K58" i="1"/>
  <c r="J58" i="1"/>
  <c r="I58" i="1"/>
  <c r="H58" i="1"/>
  <c r="G58" i="1"/>
  <c r="F58" i="1"/>
  <c r="E58" i="1"/>
  <c r="D58" i="1"/>
  <c r="BU57" i="1"/>
  <c r="BM57" i="1"/>
  <c r="BK57" i="1"/>
  <c r="BJ57" i="1"/>
  <c r="BQ57" i="1" s="1"/>
  <c r="BI57" i="1"/>
  <c r="BH57" i="1"/>
  <c r="BG57" i="1"/>
  <c r="BF57" i="1"/>
  <c r="BE57" i="1"/>
  <c r="BD57" i="1"/>
  <c r="BC57" i="1"/>
  <c r="BB57" i="1"/>
  <c r="BA57" i="1"/>
  <c r="AZ57" i="1"/>
  <c r="AY57" i="1"/>
  <c r="AX57" i="1"/>
  <c r="AW57" i="1"/>
  <c r="AV57" i="1"/>
  <c r="AU57" i="1"/>
  <c r="AT57" i="1"/>
  <c r="AS57" i="1"/>
  <c r="AR57" i="1"/>
  <c r="AQ57" i="1"/>
  <c r="AP57" i="1"/>
  <c r="AO57" i="1"/>
  <c r="AN57" i="1"/>
  <c r="AM57" i="1"/>
  <c r="AL57" i="1"/>
  <c r="AK57" i="1"/>
  <c r="AJ57" i="1"/>
  <c r="AI57" i="1"/>
  <c r="AH57" i="1"/>
  <c r="AG57" i="1"/>
  <c r="AF57" i="1"/>
  <c r="AE57" i="1"/>
  <c r="AD57" i="1"/>
  <c r="AC57" i="1"/>
  <c r="AB57" i="1"/>
  <c r="AA57" i="1"/>
  <c r="Z57" i="1"/>
  <c r="Y57" i="1"/>
  <c r="X57" i="1"/>
  <c r="W57" i="1"/>
  <c r="V57" i="1"/>
  <c r="U57" i="1"/>
  <c r="T57" i="1"/>
  <c r="S57" i="1"/>
  <c r="R57" i="1"/>
  <c r="Q57" i="1"/>
  <c r="P57" i="1"/>
  <c r="O57" i="1"/>
  <c r="N57" i="1"/>
  <c r="M57" i="1"/>
  <c r="L57" i="1"/>
  <c r="K57" i="1"/>
  <c r="J57" i="1"/>
  <c r="I57" i="1"/>
  <c r="H57" i="1"/>
  <c r="G57" i="1"/>
  <c r="F57" i="1"/>
  <c r="E57" i="1"/>
  <c r="D57" i="1"/>
  <c r="BU56" i="1"/>
  <c r="BM56" i="1"/>
  <c r="BK56" i="1"/>
  <c r="BJ56" i="1"/>
  <c r="BQ56" i="1" s="1"/>
  <c r="BI56" i="1"/>
  <c r="BL56" i="1" s="1"/>
  <c r="BH56" i="1"/>
  <c r="BG56" i="1"/>
  <c r="BF56" i="1"/>
  <c r="BE56" i="1"/>
  <c r="BD56" i="1"/>
  <c r="BC56" i="1"/>
  <c r="BB56" i="1"/>
  <c r="BA56" i="1"/>
  <c r="AZ56" i="1"/>
  <c r="AY56" i="1"/>
  <c r="AX56" i="1"/>
  <c r="AW56" i="1"/>
  <c r="AV56" i="1"/>
  <c r="AU56" i="1"/>
  <c r="AT56" i="1"/>
  <c r="AS56" i="1"/>
  <c r="AR56" i="1"/>
  <c r="AQ56" i="1"/>
  <c r="AP56" i="1"/>
  <c r="AO56" i="1"/>
  <c r="AN56" i="1"/>
  <c r="AM56" i="1"/>
  <c r="AL56" i="1"/>
  <c r="AK56" i="1"/>
  <c r="AJ56" i="1"/>
  <c r="AI56" i="1"/>
  <c r="AH56" i="1"/>
  <c r="AG56" i="1"/>
  <c r="AF56" i="1"/>
  <c r="AE56" i="1"/>
  <c r="AD56" i="1"/>
  <c r="AC56" i="1"/>
  <c r="AB56" i="1"/>
  <c r="AA56" i="1"/>
  <c r="Z56" i="1"/>
  <c r="Y56" i="1"/>
  <c r="X56" i="1"/>
  <c r="W56" i="1"/>
  <c r="V56" i="1"/>
  <c r="U56" i="1"/>
  <c r="T56" i="1"/>
  <c r="S56" i="1"/>
  <c r="R56" i="1"/>
  <c r="Q56" i="1"/>
  <c r="P56" i="1"/>
  <c r="O56" i="1"/>
  <c r="N56" i="1"/>
  <c r="M56" i="1"/>
  <c r="L56" i="1"/>
  <c r="K56" i="1"/>
  <c r="J56" i="1"/>
  <c r="I56" i="1"/>
  <c r="H56" i="1"/>
  <c r="G56" i="1"/>
  <c r="F56" i="1"/>
  <c r="E56" i="1"/>
  <c r="D56" i="1"/>
  <c r="BU55" i="1"/>
  <c r="BM55" i="1"/>
  <c r="BK55" i="1"/>
  <c r="BJ55" i="1"/>
  <c r="BI55" i="1"/>
  <c r="BL55" i="1" s="1"/>
  <c r="BH55" i="1"/>
  <c r="BG55" i="1"/>
  <c r="BF55" i="1"/>
  <c r="BE55" i="1"/>
  <c r="BD55" i="1"/>
  <c r="BC55" i="1"/>
  <c r="BB55" i="1"/>
  <c r="BA55" i="1"/>
  <c r="AZ55" i="1"/>
  <c r="AY55" i="1"/>
  <c r="AX55" i="1"/>
  <c r="AW55" i="1"/>
  <c r="AV55" i="1"/>
  <c r="AU55" i="1"/>
  <c r="AT55" i="1"/>
  <c r="AS55" i="1"/>
  <c r="AR55" i="1"/>
  <c r="AQ55" i="1"/>
  <c r="AP55" i="1"/>
  <c r="AO55" i="1"/>
  <c r="AN55" i="1"/>
  <c r="AM55" i="1"/>
  <c r="AL55" i="1"/>
  <c r="AK55" i="1"/>
  <c r="AJ55" i="1"/>
  <c r="AI55" i="1"/>
  <c r="AH55" i="1"/>
  <c r="AG55" i="1"/>
  <c r="AF55" i="1"/>
  <c r="AE55" i="1"/>
  <c r="AD55" i="1"/>
  <c r="AC55" i="1"/>
  <c r="AB55" i="1"/>
  <c r="AA55" i="1"/>
  <c r="Z55" i="1"/>
  <c r="Y55" i="1"/>
  <c r="X55" i="1"/>
  <c r="W55" i="1"/>
  <c r="V55" i="1"/>
  <c r="U55" i="1"/>
  <c r="T55" i="1"/>
  <c r="S55" i="1"/>
  <c r="R55" i="1"/>
  <c r="Q55" i="1"/>
  <c r="P55" i="1"/>
  <c r="O55" i="1"/>
  <c r="N55" i="1"/>
  <c r="M55" i="1"/>
  <c r="L55" i="1"/>
  <c r="K55" i="1"/>
  <c r="J55" i="1"/>
  <c r="I55" i="1"/>
  <c r="H55" i="1"/>
  <c r="G55" i="1"/>
  <c r="F55" i="1"/>
  <c r="E55" i="1"/>
  <c r="D55" i="1"/>
  <c r="BU54" i="1"/>
  <c r="BM54" i="1"/>
  <c r="BK54" i="1"/>
  <c r="BJ54" i="1"/>
  <c r="BQ54" i="1" s="1"/>
  <c r="BI54" i="1"/>
  <c r="BL54" i="1" s="1"/>
  <c r="BH54" i="1"/>
  <c r="BG54" i="1"/>
  <c r="BF54" i="1"/>
  <c r="BE54" i="1"/>
  <c r="BD54" i="1"/>
  <c r="BC54" i="1"/>
  <c r="BB54" i="1"/>
  <c r="BA54" i="1"/>
  <c r="AZ54" i="1"/>
  <c r="AY54" i="1"/>
  <c r="AX54" i="1"/>
  <c r="AW54" i="1"/>
  <c r="AV54" i="1"/>
  <c r="AU54" i="1"/>
  <c r="AT54" i="1"/>
  <c r="AS54" i="1"/>
  <c r="AR54" i="1"/>
  <c r="AQ54" i="1"/>
  <c r="AP54" i="1"/>
  <c r="AO54" i="1"/>
  <c r="AN54" i="1"/>
  <c r="AM54" i="1"/>
  <c r="AL54" i="1"/>
  <c r="AK54" i="1"/>
  <c r="AJ54" i="1"/>
  <c r="AI54" i="1"/>
  <c r="AH54" i="1"/>
  <c r="AG54" i="1"/>
  <c r="AF54" i="1"/>
  <c r="AE54" i="1"/>
  <c r="AD54" i="1"/>
  <c r="AC54" i="1"/>
  <c r="AB54" i="1"/>
  <c r="AA54" i="1"/>
  <c r="Z54" i="1"/>
  <c r="Y54" i="1"/>
  <c r="X54" i="1"/>
  <c r="W54" i="1"/>
  <c r="V54" i="1"/>
  <c r="U54" i="1"/>
  <c r="T54" i="1"/>
  <c r="S54" i="1"/>
  <c r="R54" i="1"/>
  <c r="Q54" i="1"/>
  <c r="P54" i="1"/>
  <c r="O54" i="1"/>
  <c r="N54" i="1"/>
  <c r="M54" i="1"/>
  <c r="L54" i="1"/>
  <c r="K54" i="1"/>
  <c r="J54" i="1"/>
  <c r="I54" i="1"/>
  <c r="H54" i="1"/>
  <c r="G54" i="1"/>
  <c r="F54" i="1"/>
  <c r="E54" i="1"/>
  <c r="D54" i="1"/>
  <c r="BU53" i="1"/>
  <c r="BM53" i="1"/>
  <c r="BK53" i="1"/>
  <c r="BJ53" i="1"/>
  <c r="BI53" i="1"/>
  <c r="BH53" i="1"/>
  <c r="BG53" i="1"/>
  <c r="BF53" i="1"/>
  <c r="BE53" i="1"/>
  <c r="BD53" i="1"/>
  <c r="BC53" i="1"/>
  <c r="BB53" i="1"/>
  <c r="BA53" i="1"/>
  <c r="AZ53" i="1"/>
  <c r="AY53" i="1"/>
  <c r="AX53" i="1"/>
  <c r="AW53" i="1"/>
  <c r="AV53" i="1"/>
  <c r="AU53" i="1"/>
  <c r="AT53" i="1"/>
  <c r="AS53" i="1"/>
  <c r="AR53" i="1"/>
  <c r="AQ53" i="1"/>
  <c r="AP53" i="1"/>
  <c r="AO53" i="1"/>
  <c r="AN53" i="1"/>
  <c r="AM53" i="1"/>
  <c r="AL53" i="1"/>
  <c r="AK53" i="1"/>
  <c r="AJ53" i="1"/>
  <c r="AI53" i="1"/>
  <c r="AH53" i="1"/>
  <c r="AG53" i="1"/>
  <c r="AF53" i="1"/>
  <c r="AE53" i="1"/>
  <c r="AD53" i="1"/>
  <c r="AC53" i="1"/>
  <c r="AB53" i="1"/>
  <c r="AA53" i="1"/>
  <c r="Z53" i="1"/>
  <c r="Y53" i="1"/>
  <c r="X53" i="1"/>
  <c r="W53" i="1"/>
  <c r="V53" i="1"/>
  <c r="U53" i="1"/>
  <c r="T53" i="1"/>
  <c r="S53" i="1"/>
  <c r="R53" i="1"/>
  <c r="Q53" i="1"/>
  <c r="P53" i="1"/>
  <c r="O53" i="1"/>
  <c r="N53" i="1"/>
  <c r="M53" i="1"/>
  <c r="L53" i="1"/>
  <c r="K53" i="1"/>
  <c r="J53" i="1"/>
  <c r="I53" i="1"/>
  <c r="H53" i="1"/>
  <c r="G53" i="1"/>
  <c r="F53" i="1"/>
  <c r="E53" i="1"/>
  <c r="D53" i="1"/>
  <c r="BU52" i="1"/>
  <c r="BM52" i="1"/>
  <c r="BK52" i="1"/>
  <c r="BJ52" i="1"/>
  <c r="BQ52" i="1" s="1"/>
  <c r="BI52" i="1"/>
  <c r="BL52" i="1" s="1"/>
  <c r="BH52" i="1"/>
  <c r="BG52" i="1"/>
  <c r="BF52" i="1"/>
  <c r="BE52" i="1"/>
  <c r="BD52" i="1"/>
  <c r="BC52" i="1"/>
  <c r="BB52" i="1"/>
  <c r="BA52" i="1"/>
  <c r="AZ52" i="1"/>
  <c r="AY52" i="1"/>
  <c r="AX52" i="1"/>
  <c r="AW52" i="1"/>
  <c r="AV52" i="1"/>
  <c r="AU52" i="1"/>
  <c r="AT52" i="1"/>
  <c r="AS52" i="1"/>
  <c r="AR52" i="1"/>
  <c r="AQ52" i="1"/>
  <c r="AP52" i="1"/>
  <c r="AO52" i="1"/>
  <c r="AN52" i="1"/>
  <c r="AM52" i="1"/>
  <c r="AL52" i="1"/>
  <c r="AK52" i="1"/>
  <c r="AJ52" i="1"/>
  <c r="AI52" i="1"/>
  <c r="AH52" i="1"/>
  <c r="AG52" i="1"/>
  <c r="AF52" i="1"/>
  <c r="AE52" i="1"/>
  <c r="AD52" i="1"/>
  <c r="AC52" i="1"/>
  <c r="AB52" i="1"/>
  <c r="AA52" i="1"/>
  <c r="Z52" i="1"/>
  <c r="Y52" i="1"/>
  <c r="X52" i="1"/>
  <c r="W52" i="1"/>
  <c r="V52" i="1"/>
  <c r="U52" i="1"/>
  <c r="T52" i="1"/>
  <c r="S52" i="1"/>
  <c r="R52" i="1"/>
  <c r="Q52" i="1"/>
  <c r="P52" i="1"/>
  <c r="O52" i="1"/>
  <c r="N52" i="1"/>
  <c r="M52" i="1"/>
  <c r="L52" i="1"/>
  <c r="K52" i="1"/>
  <c r="J52" i="1"/>
  <c r="I52" i="1"/>
  <c r="H52" i="1"/>
  <c r="G52" i="1"/>
  <c r="F52" i="1"/>
  <c r="E52" i="1"/>
  <c r="D52" i="1"/>
  <c r="BU51" i="1"/>
  <c r="BQ51" i="1"/>
  <c r="BM51" i="1"/>
  <c r="BK51" i="1"/>
  <c r="BJ51" i="1"/>
  <c r="BI51" i="1"/>
  <c r="BL51" i="1" s="1"/>
  <c r="BN51" i="1" s="1"/>
  <c r="BO51" i="1" s="1"/>
  <c r="AK5" i="1" s="1"/>
  <c r="BH51" i="1"/>
  <c r="BG51" i="1"/>
  <c r="BF51" i="1"/>
  <c r="BE51" i="1"/>
  <c r="BD51" i="1"/>
  <c r="BC51" i="1"/>
  <c r="BB51" i="1"/>
  <c r="BA51" i="1"/>
  <c r="AZ51" i="1"/>
  <c r="AY51" i="1"/>
  <c r="AX51" i="1"/>
  <c r="AW51" i="1"/>
  <c r="AV51" i="1"/>
  <c r="AU51" i="1"/>
  <c r="AT51" i="1"/>
  <c r="AS51" i="1"/>
  <c r="AR51" i="1"/>
  <c r="AQ51" i="1"/>
  <c r="AP51" i="1"/>
  <c r="AO51" i="1"/>
  <c r="AN51" i="1"/>
  <c r="AM51" i="1"/>
  <c r="AL51" i="1"/>
  <c r="AK51" i="1"/>
  <c r="AJ51" i="1"/>
  <c r="AI51" i="1"/>
  <c r="AH51" i="1"/>
  <c r="AG51" i="1"/>
  <c r="AF51" i="1"/>
  <c r="AE51" i="1"/>
  <c r="AD51" i="1"/>
  <c r="AC51" i="1"/>
  <c r="AB51" i="1"/>
  <c r="AA51" i="1"/>
  <c r="Z51" i="1"/>
  <c r="Y51" i="1"/>
  <c r="X51" i="1"/>
  <c r="W51" i="1"/>
  <c r="V51" i="1"/>
  <c r="U51" i="1"/>
  <c r="T51" i="1"/>
  <c r="S51" i="1"/>
  <c r="R51" i="1"/>
  <c r="Q51" i="1"/>
  <c r="P51" i="1"/>
  <c r="O51" i="1"/>
  <c r="N51" i="1"/>
  <c r="M51" i="1"/>
  <c r="L51" i="1"/>
  <c r="K51" i="1"/>
  <c r="J51" i="1"/>
  <c r="I51" i="1"/>
  <c r="H51" i="1"/>
  <c r="G51" i="1"/>
  <c r="F51" i="1"/>
  <c r="E51" i="1"/>
  <c r="D51" i="1"/>
  <c r="BU50" i="1"/>
  <c r="BM50" i="1"/>
  <c r="BK50" i="1"/>
  <c r="BJ50" i="1"/>
  <c r="BQ50" i="1" s="1"/>
  <c r="BI50" i="1"/>
  <c r="BH50" i="1"/>
  <c r="BG50" i="1"/>
  <c r="BF50" i="1"/>
  <c r="BE50" i="1"/>
  <c r="BD50" i="1"/>
  <c r="BC50" i="1"/>
  <c r="BB50" i="1"/>
  <c r="BA50" i="1"/>
  <c r="AZ50" i="1"/>
  <c r="AY50" i="1"/>
  <c r="AX50" i="1"/>
  <c r="AW50" i="1"/>
  <c r="AV50" i="1"/>
  <c r="AU50" i="1"/>
  <c r="AT50" i="1"/>
  <c r="AS50" i="1"/>
  <c r="AR50" i="1"/>
  <c r="AQ50" i="1"/>
  <c r="AP50" i="1"/>
  <c r="AO50" i="1"/>
  <c r="AN50" i="1"/>
  <c r="AM50" i="1"/>
  <c r="AL50" i="1"/>
  <c r="AK50" i="1"/>
  <c r="AJ50" i="1"/>
  <c r="AI50" i="1"/>
  <c r="AH50" i="1"/>
  <c r="AG50" i="1"/>
  <c r="AF50" i="1"/>
  <c r="AE50" i="1"/>
  <c r="AD50" i="1"/>
  <c r="AC50" i="1"/>
  <c r="AB50" i="1"/>
  <c r="AA50" i="1"/>
  <c r="Z50" i="1"/>
  <c r="Y50" i="1"/>
  <c r="X50" i="1"/>
  <c r="W50" i="1"/>
  <c r="V50" i="1"/>
  <c r="U50" i="1"/>
  <c r="T50" i="1"/>
  <c r="S50" i="1"/>
  <c r="R50" i="1"/>
  <c r="Q50" i="1"/>
  <c r="P50" i="1"/>
  <c r="O50" i="1"/>
  <c r="N50" i="1"/>
  <c r="M50" i="1"/>
  <c r="L50" i="1"/>
  <c r="K50" i="1"/>
  <c r="J50" i="1"/>
  <c r="I50" i="1"/>
  <c r="H50" i="1"/>
  <c r="G50" i="1"/>
  <c r="F50" i="1"/>
  <c r="E50" i="1"/>
  <c r="D50" i="1"/>
  <c r="BU49" i="1"/>
  <c r="BM49" i="1"/>
  <c r="BK49" i="1"/>
  <c r="BJ49" i="1"/>
  <c r="BQ49" i="1" s="1"/>
  <c r="BI49" i="1"/>
  <c r="BH49" i="1"/>
  <c r="BG49" i="1"/>
  <c r="BF49" i="1"/>
  <c r="BE49" i="1"/>
  <c r="BD49" i="1"/>
  <c r="BC49" i="1"/>
  <c r="BB49" i="1"/>
  <c r="BA49" i="1"/>
  <c r="AZ49" i="1"/>
  <c r="AY49" i="1"/>
  <c r="AX49" i="1"/>
  <c r="AW49" i="1"/>
  <c r="AV49" i="1"/>
  <c r="AU49" i="1"/>
  <c r="AT49" i="1"/>
  <c r="AS49" i="1"/>
  <c r="AR49" i="1"/>
  <c r="AQ49" i="1"/>
  <c r="AP49" i="1"/>
  <c r="AO49" i="1"/>
  <c r="AN49" i="1"/>
  <c r="AM49" i="1"/>
  <c r="AL49" i="1"/>
  <c r="AK49" i="1"/>
  <c r="AJ49" i="1"/>
  <c r="AI49" i="1"/>
  <c r="AH49" i="1"/>
  <c r="AG49" i="1"/>
  <c r="AF49" i="1"/>
  <c r="AE49" i="1"/>
  <c r="AD49" i="1"/>
  <c r="AC49" i="1"/>
  <c r="AB49" i="1"/>
  <c r="AA49" i="1"/>
  <c r="Z49" i="1"/>
  <c r="Y49" i="1"/>
  <c r="X49" i="1"/>
  <c r="W49" i="1"/>
  <c r="V49" i="1"/>
  <c r="U49" i="1"/>
  <c r="T49" i="1"/>
  <c r="S49" i="1"/>
  <c r="R49" i="1"/>
  <c r="Q49" i="1"/>
  <c r="P49" i="1"/>
  <c r="O49" i="1"/>
  <c r="N49" i="1"/>
  <c r="M49" i="1"/>
  <c r="L49" i="1"/>
  <c r="K49" i="1"/>
  <c r="J49" i="1"/>
  <c r="I49" i="1"/>
  <c r="H49" i="1"/>
  <c r="G49" i="1"/>
  <c r="F49" i="1"/>
  <c r="E49" i="1"/>
  <c r="D49" i="1"/>
  <c r="BU48" i="1"/>
  <c r="BM48" i="1"/>
  <c r="BK48" i="1"/>
  <c r="BL48" i="1" s="1"/>
  <c r="BJ48" i="1"/>
  <c r="BQ48" i="1" s="1"/>
  <c r="BI48" i="1"/>
  <c r="BH48" i="1"/>
  <c r="BG48" i="1"/>
  <c r="BF48" i="1"/>
  <c r="BE48" i="1"/>
  <c r="BD48" i="1"/>
  <c r="BC48" i="1"/>
  <c r="BB48" i="1"/>
  <c r="BA48" i="1"/>
  <c r="AZ48" i="1"/>
  <c r="AY48" i="1"/>
  <c r="AX48" i="1"/>
  <c r="AW48" i="1"/>
  <c r="AV48" i="1"/>
  <c r="AU48" i="1"/>
  <c r="AT48" i="1"/>
  <c r="AS48" i="1"/>
  <c r="AR48" i="1"/>
  <c r="AQ48" i="1"/>
  <c r="AP48" i="1"/>
  <c r="AO48" i="1"/>
  <c r="AN48" i="1"/>
  <c r="AM48" i="1"/>
  <c r="AL48" i="1"/>
  <c r="AK48" i="1"/>
  <c r="AJ48" i="1"/>
  <c r="AI48" i="1"/>
  <c r="AH48" i="1"/>
  <c r="AG48" i="1"/>
  <c r="AF48" i="1"/>
  <c r="AE48" i="1"/>
  <c r="AD48" i="1"/>
  <c r="AC48" i="1"/>
  <c r="AB48" i="1"/>
  <c r="AA48" i="1"/>
  <c r="Z48" i="1"/>
  <c r="Y48" i="1"/>
  <c r="X48" i="1"/>
  <c r="W48" i="1"/>
  <c r="V48" i="1"/>
  <c r="U48" i="1"/>
  <c r="T48" i="1"/>
  <c r="S48" i="1"/>
  <c r="R48" i="1"/>
  <c r="Q48" i="1"/>
  <c r="P48" i="1"/>
  <c r="O48" i="1"/>
  <c r="N48" i="1"/>
  <c r="M48" i="1"/>
  <c r="L48" i="1"/>
  <c r="K48" i="1"/>
  <c r="J48" i="1"/>
  <c r="I48" i="1"/>
  <c r="H48" i="1"/>
  <c r="G48" i="1"/>
  <c r="F48" i="1"/>
  <c r="E48" i="1"/>
  <c r="D48" i="1"/>
  <c r="BU47" i="1"/>
  <c r="BM47" i="1"/>
  <c r="BK47" i="1"/>
  <c r="BJ47" i="1"/>
  <c r="BI47" i="1"/>
  <c r="BL47" i="1" s="1"/>
  <c r="BN47" i="1" s="1"/>
  <c r="BO47" i="1" s="1"/>
  <c r="AG5" i="1" s="1"/>
  <c r="BH47" i="1"/>
  <c r="BG47" i="1"/>
  <c r="BF47" i="1"/>
  <c r="BE47" i="1"/>
  <c r="BD47" i="1"/>
  <c r="BC47" i="1"/>
  <c r="BB47" i="1"/>
  <c r="BA47" i="1"/>
  <c r="AZ47"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U47" i="1"/>
  <c r="T47" i="1"/>
  <c r="S47" i="1"/>
  <c r="R47" i="1"/>
  <c r="Q47" i="1"/>
  <c r="P47" i="1"/>
  <c r="O47" i="1"/>
  <c r="N47" i="1"/>
  <c r="M47" i="1"/>
  <c r="L47" i="1"/>
  <c r="K47" i="1"/>
  <c r="J47" i="1"/>
  <c r="I47" i="1"/>
  <c r="H47" i="1"/>
  <c r="G47" i="1"/>
  <c r="F47" i="1"/>
  <c r="E47" i="1"/>
  <c r="D47" i="1"/>
  <c r="BU46" i="1"/>
  <c r="BM46" i="1"/>
  <c r="BK46" i="1"/>
  <c r="BJ46" i="1"/>
  <c r="BQ46" i="1" s="1"/>
  <c r="BI46" i="1"/>
  <c r="BH46" i="1"/>
  <c r="BG46" i="1"/>
  <c r="BF46" i="1"/>
  <c r="BE46" i="1"/>
  <c r="BD46" i="1"/>
  <c r="BC46" i="1"/>
  <c r="BB46" i="1"/>
  <c r="BA46" i="1"/>
  <c r="AZ46" i="1"/>
  <c r="AY46" i="1"/>
  <c r="AX46" i="1"/>
  <c r="AW46" i="1"/>
  <c r="AV46" i="1"/>
  <c r="AU46" i="1"/>
  <c r="AT46" i="1"/>
  <c r="AS46" i="1"/>
  <c r="AR46" i="1"/>
  <c r="AQ46" i="1"/>
  <c r="AP46" i="1"/>
  <c r="AO46" i="1"/>
  <c r="AN46" i="1"/>
  <c r="AM46" i="1"/>
  <c r="AL46" i="1"/>
  <c r="AK46" i="1"/>
  <c r="AJ46" i="1"/>
  <c r="AI46" i="1"/>
  <c r="AH46" i="1"/>
  <c r="AG46" i="1"/>
  <c r="AF46" i="1"/>
  <c r="AE46" i="1"/>
  <c r="AD46" i="1"/>
  <c r="AC46" i="1"/>
  <c r="AB46" i="1"/>
  <c r="AA46" i="1"/>
  <c r="Z46" i="1"/>
  <c r="Y46" i="1"/>
  <c r="X46" i="1"/>
  <c r="W46" i="1"/>
  <c r="V46" i="1"/>
  <c r="U46" i="1"/>
  <c r="T46" i="1"/>
  <c r="S46" i="1"/>
  <c r="R46" i="1"/>
  <c r="Q46" i="1"/>
  <c r="P46" i="1"/>
  <c r="O46" i="1"/>
  <c r="N46" i="1"/>
  <c r="M46" i="1"/>
  <c r="L46" i="1"/>
  <c r="K46" i="1"/>
  <c r="J46" i="1"/>
  <c r="I46" i="1"/>
  <c r="H46" i="1"/>
  <c r="G46" i="1"/>
  <c r="F46" i="1"/>
  <c r="E46" i="1"/>
  <c r="D46" i="1"/>
  <c r="BU45" i="1"/>
  <c r="BM45" i="1"/>
  <c r="BK45" i="1"/>
  <c r="BJ45" i="1"/>
  <c r="BQ45" i="1" s="1"/>
  <c r="BI45" i="1"/>
  <c r="BH45" i="1"/>
  <c r="BG45" i="1"/>
  <c r="BF45" i="1"/>
  <c r="BE45" i="1"/>
  <c r="BD45" i="1"/>
  <c r="BC45" i="1"/>
  <c r="BB45" i="1"/>
  <c r="BA45" i="1"/>
  <c r="AZ45"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U45" i="1"/>
  <c r="T45" i="1"/>
  <c r="S45" i="1"/>
  <c r="R45" i="1"/>
  <c r="Q45" i="1"/>
  <c r="P45" i="1"/>
  <c r="O45" i="1"/>
  <c r="N45" i="1"/>
  <c r="M45" i="1"/>
  <c r="L45" i="1"/>
  <c r="K45" i="1"/>
  <c r="J45" i="1"/>
  <c r="I45" i="1"/>
  <c r="H45" i="1"/>
  <c r="G45" i="1"/>
  <c r="F45" i="1"/>
  <c r="E45" i="1"/>
  <c r="D45" i="1"/>
  <c r="BU44" i="1"/>
  <c r="BM44" i="1"/>
  <c r="BK44" i="1"/>
  <c r="BL44" i="1" s="1"/>
  <c r="BN44" i="1" s="1"/>
  <c r="BO44" i="1" s="1"/>
  <c r="AD5" i="1" s="1"/>
  <c r="BJ44" i="1"/>
  <c r="BI44" i="1"/>
  <c r="BH44" i="1"/>
  <c r="BG44" i="1"/>
  <c r="BF44" i="1"/>
  <c r="BE44" i="1"/>
  <c r="BD44" i="1"/>
  <c r="BC44" i="1"/>
  <c r="BB44" i="1"/>
  <c r="BA44" i="1"/>
  <c r="AZ44" i="1"/>
  <c r="AY44" i="1"/>
  <c r="AX44" i="1"/>
  <c r="AW44" i="1"/>
  <c r="AV44" i="1"/>
  <c r="AU44" i="1"/>
  <c r="AT44" i="1"/>
  <c r="AS44" i="1"/>
  <c r="AR44" i="1"/>
  <c r="AQ44" i="1"/>
  <c r="AP44" i="1"/>
  <c r="AO44" i="1"/>
  <c r="AN44" i="1"/>
  <c r="AM44" i="1"/>
  <c r="AL44" i="1"/>
  <c r="AK44" i="1"/>
  <c r="AJ44" i="1"/>
  <c r="AI44" i="1"/>
  <c r="AH44" i="1"/>
  <c r="AG44" i="1"/>
  <c r="AF44" i="1"/>
  <c r="AE44" i="1"/>
  <c r="AD44" i="1"/>
  <c r="AC44" i="1"/>
  <c r="AB44" i="1"/>
  <c r="AA44" i="1"/>
  <c r="Z44" i="1"/>
  <c r="Y44" i="1"/>
  <c r="X44" i="1"/>
  <c r="W44" i="1"/>
  <c r="V44" i="1"/>
  <c r="U44" i="1"/>
  <c r="T44" i="1"/>
  <c r="S44" i="1"/>
  <c r="R44" i="1"/>
  <c r="Q44" i="1"/>
  <c r="P44" i="1"/>
  <c r="O44" i="1"/>
  <c r="N44" i="1"/>
  <c r="M44" i="1"/>
  <c r="L44" i="1"/>
  <c r="K44" i="1"/>
  <c r="J44" i="1"/>
  <c r="I44" i="1"/>
  <c r="H44" i="1"/>
  <c r="G44" i="1"/>
  <c r="F44" i="1"/>
  <c r="E44" i="1"/>
  <c r="D44" i="1"/>
  <c r="BU43" i="1"/>
  <c r="BM43" i="1"/>
  <c r="BK43" i="1"/>
  <c r="BJ43" i="1"/>
  <c r="BQ43" i="1" s="1"/>
  <c r="BI43" i="1"/>
  <c r="BL43" i="1" s="1"/>
  <c r="BH43" i="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U43" i="1"/>
  <c r="T43" i="1"/>
  <c r="S43" i="1"/>
  <c r="R43" i="1"/>
  <c r="Q43" i="1"/>
  <c r="P43" i="1"/>
  <c r="O43" i="1"/>
  <c r="N43" i="1"/>
  <c r="M43" i="1"/>
  <c r="L43" i="1"/>
  <c r="K43" i="1"/>
  <c r="J43" i="1"/>
  <c r="I43" i="1"/>
  <c r="H43" i="1"/>
  <c r="G43" i="1"/>
  <c r="F43" i="1"/>
  <c r="E43" i="1"/>
  <c r="D43" i="1"/>
  <c r="BU42" i="1"/>
  <c r="BQ42" i="1"/>
  <c r="BM42" i="1"/>
  <c r="BK42" i="1"/>
  <c r="BJ42" i="1"/>
  <c r="BI42" i="1"/>
  <c r="BH42" i="1"/>
  <c r="BG42" i="1"/>
  <c r="BF42" i="1"/>
  <c r="BE42" i="1"/>
  <c r="BD42" i="1"/>
  <c r="BC42" i="1"/>
  <c r="BB42" i="1"/>
  <c r="BA42" i="1"/>
  <c r="AZ42" i="1"/>
  <c r="AY42" i="1"/>
  <c r="AX42" i="1"/>
  <c r="AW42" i="1"/>
  <c r="AV42" i="1"/>
  <c r="AU42" i="1"/>
  <c r="AT42" i="1"/>
  <c r="AS42" i="1"/>
  <c r="AR42" i="1"/>
  <c r="AQ42" i="1"/>
  <c r="AP42" i="1"/>
  <c r="AO42" i="1"/>
  <c r="AN42" i="1"/>
  <c r="AM42" i="1"/>
  <c r="AL42" i="1"/>
  <c r="AK42" i="1"/>
  <c r="AJ42" i="1"/>
  <c r="AI42" i="1"/>
  <c r="AH42" i="1"/>
  <c r="AG42" i="1"/>
  <c r="AF42" i="1"/>
  <c r="AE42" i="1"/>
  <c r="AD42" i="1"/>
  <c r="AC42" i="1"/>
  <c r="AB42" i="1"/>
  <c r="AA42" i="1"/>
  <c r="Z42" i="1"/>
  <c r="Y42" i="1"/>
  <c r="X42" i="1"/>
  <c r="W42" i="1"/>
  <c r="V42" i="1"/>
  <c r="U42" i="1"/>
  <c r="T42" i="1"/>
  <c r="S42" i="1"/>
  <c r="R42" i="1"/>
  <c r="Q42" i="1"/>
  <c r="P42" i="1"/>
  <c r="O42" i="1"/>
  <c r="N42" i="1"/>
  <c r="M42" i="1"/>
  <c r="L42" i="1"/>
  <c r="K42" i="1"/>
  <c r="J42" i="1"/>
  <c r="I42" i="1"/>
  <c r="H42" i="1"/>
  <c r="G42" i="1"/>
  <c r="F42" i="1"/>
  <c r="E42" i="1"/>
  <c r="D42" i="1"/>
  <c r="BU41" i="1"/>
  <c r="BM41" i="1"/>
  <c r="BK41" i="1"/>
  <c r="BJ41" i="1"/>
  <c r="BQ41" i="1" s="1"/>
  <c r="BI41" i="1"/>
  <c r="BH41" i="1"/>
  <c r="BG41" i="1"/>
  <c r="BF41" i="1"/>
  <c r="BE41" i="1"/>
  <c r="BD41" i="1"/>
  <c r="BC41" i="1"/>
  <c r="BB41" i="1"/>
  <c r="BA41" i="1"/>
  <c r="AZ41" i="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U41" i="1"/>
  <c r="T41" i="1"/>
  <c r="S41" i="1"/>
  <c r="R41" i="1"/>
  <c r="Q41" i="1"/>
  <c r="P41" i="1"/>
  <c r="O41" i="1"/>
  <c r="N41" i="1"/>
  <c r="M41" i="1"/>
  <c r="L41" i="1"/>
  <c r="K41" i="1"/>
  <c r="J41" i="1"/>
  <c r="I41" i="1"/>
  <c r="H41" i="1"/>
  <c r="G41" i="1"/>
  <c r="F41" i="1"/>
  <c r="E41" i="1"/>
  <c r="D41" i="1"/>
  <c r="BU40" i="1"/>
  <c r="BM40" i="1"/>
  <c r="BL40" i="1"/>
  <c r="BN40" i="1" s="1"/>
  <c r="BO40" i="1" s="1"/>
  <c r="Z5" i="1" s="1"/>
  <c r="BK40" i="1"/>
  <c r="BJ40" i="1"/>
  <c r="BI40" i="1"/>
  <c r="BH40" i="1"/>
  <c r="BG40" i="1"/>
  <c r="BF40" i="1"/>
  <c r="BE40" i="1"/>
  <c r="BD40" i="1"/>
  <c r="BC40" i="1"/>
  <c r="BB40" i="1"/>
  <c r="BA40" i="1"/>
  <c r="AZ40" i="1"/>
  <c r="AY40" i="1"/>
  <c r="AX40" i="1"/>
  <c r="AW40" i="1"/>
  <c r="AV40" i="1"/>
  <c r="AU40" i="1"/>
  <c r="AT40" i="1"/>
  <c r="AS40" i="1"/>
  <c r="AR40" i="1"/>
  <c r="AQ40" i="1"/>
  <c r="AP40" i="1"/>
  <c r="AO40" i="1"/>
  <c r="AN40" i="1"/>
  <c r="AM40" i="1"/>
  <c r="AL40" i="1"/>
  <c r="AK40" i="1"/>
  <c r="AJ40" i="1"/>
  <c r="AI40" i="1"/>
  <c r="AH40" i="1"/>
  <c r="AG40" i="1"/>
  <c r="AF40" i="1"/>
  <c r="AE40" i="1"/>
  <c r="AD40" i="1"/>
  <c r="AC40" i="1"/>
  <c r="AB40" i="1"/>
  <c r="AA40" i="1"/>
  <c r="Z40" i="1"/>
  <c r="Y40" i="1"/>
  <c r="X40" i="1"/>
  <c r="W40" i="1"/>
  <c r="V40" i="1"/>
  <c r="U40" i="1"/>
  <c r="T40" i="1"/>
  <c r="S40" i="1"/>
  <c r="R40" i="1"/>
  <c r="Q40" i="1"/>
  <c r="P40" i="1"/>
  <c r="O40" i="1"/>
  <c r="N40" i="1"/>
  <c r="M40" i="1"/>
  <c r="L40" i="1"/>
  <c r="K40" i="1"/>
  <c r="J40" i="1"/>
  <c r="I40" i="1"/>
  <c r="H40" i="1"/>
  <c r="G40" i="1"/>
  <c r="F40" i="1"/>
  <c r="E40" i="1"/>
  <c r="D40" i="1"/>
  <c r="BU39" i="1"/>
  <c r="BM39" i="1"/>
  <c r="BK39" i="1"/>
  <c r="BJ39" i="1"/>
  <c r="BI39" i="1"/>
  <c r="BL39" i="1" s="1"/>
  <c r="BN39" i="1" s="1"/>
  <c r="BO39" i="1" s="1"/>
  <c r="Y5" i="1" s="1"/>
  <c r="BH39" i="1"/>
  <c r="BG39" i="1"/>
  <c r="BF39" i="1"/>
  <c r="BE39" i="1"/>
  <c r="BD39" i="1"/>
  <c r="BC39" i="1"/>
  <c r="BB39" i="1"/>
  <c r="BA39" i="1"/>
  <c r="AZ39" i="1"/>
  <c r="AY39" i="1"/>
  <c r="AX39" i="1"/>
  <c r="AW39" i="1"/>
  <c r="AV39" i="1"/>
  <c r="AU39" i="1"/>
  <c r="AT39" i="1"/>
  <c r="AS39" i="1"/>
  <c r="AR39" i="1"/>
  <c r="AQ39" i="1"/>
  <c r="AP39" i="1"/>
  <c r="AO39" i="1"/>
  <c r="AN39" i="1"/>
  <c r="AM39" i="1"/>
  <c r="AL39" i="1"/>
  <c r="AK39" i="1"/>
  <c r="AJ39" i="1"/>
  <c r="AI39" i="1"/>
  <c r="AH39" i="1"/>
  <c r="AG39" i="1"/>
  <c r="AF39" i="1"/>
  <c r="AE39" i="1"/>
  <c r="AD39" i="1"/>
  <c r="AC39" i="1"/>
  <c r="AB39" i="1"/>
  <c r="AA39" i="1"/>
  <c r="Z39" i="1"/>
  <c r="Y39" i="1"/>
  <c r="X39" i="1"/>
  <c r="W39" i="1"/>
  <c r="V39" i="1"/>
  <c r="U39" i="1"/>
  <c r="T39" i="1"/>
  <c r="S39" i="1"/>
  <c r="R39" i="1"/>
  <c r="Q39" i="1"/>
  <c r="P39" i="1"/>
  <c r="O39" i="1"/>
  <c r="N39" i="1"/>
  <c r="M39" i="1"/>
  <c r="L39" i="1"/>
  <c r="K39" i="1"/>
  <c r="J39" i="1"/>
  <c r="I39" i="1"/>
  <c r="H39" i="1"/>
  <c r="G39" i="1"/>
  <c r="F39" i="1"/>
  <c r="E39" i="1"/>
  <c r="D39" i="1"/>
  <c r="BU38" i="1"/>
  <c r="BQ38" i="1"/>
  <c r="BM38" i="1"/>
  <c r="BK38" i="1"/>
  <c r="BJ38" i="1"/>
  <c r="BI38" i="1"/>
  <c r="BH38" i="1"/>
  <c r="BG38" i="1"/>
  <c r="BF38" i="1"/>
  <c r="BE38" i="1"/>
  <c r="BD38" i="1"/>
  <c r="BC38" i="1"/>
  <c r="BB38" i="1"/>
  <c r="BA38" i="1"/>
  <c r="AZ38" i="1"/>
  <c r="AY38" i="1"/>
  <c r="AX38" i="1"/>
  <c r="AW38" i="1"/>
  <c r="AV38" i="1"/>
  <c r="AU38" i="1"/>
  <c r="AT38" i="1"/>
  <c r="AS38" i="1"/>
  <c r="AR38" i="1"/>
  <c r="AQ38" i="1"/>
  <c r="AP38" i="1"/>
  <c r="AO38" i="1"/>
  <c r="AN38" i="1"/>
  <c r="AM38" i="1"/>
  <c r="AL38" i="1"/>
  <c r="AK38" i="1"/>
  <c r="AJ38" i="1"/>
  <c r="AI38" i="1"/>
  <c r="AH38" i="1"/>
  <c r="AG38" i="1"/>
  <c r="AF38" i="1"/>
  <c r="AE38" i="1"/>
  <c r="AD38" i="1"/>
  <c r="AC38" i="1"/>
  <c r="AB38" i="1"/>
  <c r="AA38" i="1"/>
  <c r="Z38" i="1"/>
  <c r="Y38" i="1"/>
  <c r="X38" i="1"/>
  <c r="W38" i="1"/>
  <c r="V38" i="1"/>
  <c r="U38" i="1"/>
  <c r="T38" i="1"/>
  <c r="S38" i="1"/>
  <c r="R38" i="1"/>
  <c r="Q38" i="1"/>
  <c r="P38" i="1"/>
  <c r="O38" i="1"/>
  <c r="N38" i="1"/>
  <c r="M38" i="1"/>
  <c r="L38" i="1"/>
  <c r="K38" i="1"/>
  <c r="J38" i="1"/>
  <c r="I38" i="1"/>
  <c r="H38" i="1"/>
  <c r="G38" i="1"/>
  <c r="F38" i="1"/>
  <c r="E38" i="1"/>
  <c r="D38" i="1"/>
  <c r="BU37" i="1"/>
  <c r="BM37" i="1"/>
  <c r="BK37" i="1"/>
  <c r="BJ37" i="1"/>
  <c r="BQ37" i="1" s="1"/>
  <c r="BI37" i="1"/>
  <c r="BH37" i="1"/>
  <c r="BG37" i="1"/>
  <c r="BF37" i="1"/>
  <c r="BE37" i="1"/>
  <c r="BD37" i="1"/>
  <c r="BC37" i="1"/>
  <c r="BB37" i="1"/>
  <c r="BA37" i="1"/>
  <c r="AZ37" i="1"/>
  <c r="AY37" i="1"/>
  <c r="AX37" i="1"/>
  <c r="AW37" i="1"/>
  <c r="AV37" i="1"/>
  <c r="AU37" i="1"/>
  <c r="AT37" i="1"/>
  <c r="AS37" i="1"/>
  <c r="AR37" i="1"/>
  <c r="AQ37" i="1"/>
  <c r="AP37" i="1"/>
  <c r="AO37" i="1"/>
  <c r="AN37" i="1"/>
  <c r="AM37" i="1"/>
  <c r="AL37" i="1"/>
  <c r="AK37" i="1"/>
  <c r="AJ37" i="1"/>
  <c r="AI37" i="1"/>
  <c r="AH37" i="1"/>
  <c r="AG37" i="1"/>
  <c r="AF37" i="1"/>
  <c r="AE37" i="1"/>
  <c r="AD37" i="1"/>
  <c r="AC37" i="1"/>
  <c r="AB37" i="1"/>
  <c r="AA37" i="1"/>
  <c r="Z37" i="1"/>
  <c r="Y37" i="1"/>
  <c r="X37" i="1"/>
  <c r="W37" i="1"/>
  <c r="V37" i="1"/>
  <c r="U37" i="1"/>
  <c r="T37" i="1"/>
  <c r="S37" i="1"/>
  <c r="R37" i="1"/>
  <c r="Q37" i="1"/>
  <c r="P37" i="1"/>
  <c r="O37" i="1"/>
  <c r="N37" i="1"/>
  <c r="M37" i="1"/>
  <c r="L37" i="1"/>
  <c r="K37" i="1"/>
  <c r="J37" i="1"/>
  <c r="I37" i="1"/>
  <c r="H37" i="1"/>
  <c r="G37" i="1"/>
  <c r="F37" i="1"/>
  <c r="E37" i="1"/>
  <c r="D37" i="1"/>
  <c r="BU36" i="1"/>
  <c r="BM36" i="1"/>
  <c r="BL36" i="1"/>
  <c r="BK36" i="1"/>
  <c r="BJ36" i="1"/>
  <c r="BQ36" i="1" s="1"/>
  <c r="BI36" i="1"/>
  <c r="BH36" i="1"/>
  <c r="BG36" i="1"/>
  <c r="BF36" i="1"/>
  <c r="BE36" i="1"/>
  <c r="BD36" i="1"/>
  <c r="BC36" i="1"/>
  <c r="BB36" i="1"/>
  <c r="BA36" i="1"/>
  <c r="AZ36" i="1"/>
  <c r="AY36" i="1"/>
  <c r="AX36" i="1"/>
  <c r="AW36" i="1"/>
  <c r="AV36" i="1"/>
  <c r="AU36" i="1"/>
  <c r="AT36" i="1"/>
  <c r="AS36" i="1"/>
  <c r="AR36" i="1"/>
  <c r="AQ36" i="1"/>
  <c r="AP36" i="1"/>
  <c r="AO36" i="1"/>
  <c r="AN36" i="1"/>
  <c r="AM36" i="1"/>
  <c r="AL36" i="1"/>
  <c r="AK36" i="1"/>
  <c r="AJ36" i="1"/>
  <c r="AI36" i="1"/>
  <c r="AH36" i="1"/>
  <c r="AG36" i="1"/>
  <c r="AF36" i="1"/>
  <c r="AE36" i="1"/>
  <c r="AD36" i="1"/>
  <c r="AC36" i="1"/>
  <c r="AB36" i="1"/>
  <c r="AA36" i="1"/>
  <c r="Z36" i="1"/>
  <c r="Y36" i="1"/>
  <c r="X36" i="1"/>
  <c r="W36" i="1"/>
  <c r="V36" i="1"/>
  <c r="U36" i="1"/>
  <c r="T36" i="1"/>
  <c r="S36" i="1"/>
  <c r="R36" i="1"/>
  <c r="Q36" i="1"/>
  <c r="P36" i="1"/>
  <c r="O36" i="1"/>
  <c r="N36" i="1"/>
  <c r="M36" i="1"/>
  <c r="L36" i="1"/>
  <c r="K36" i="1"/>
  <c r="J36" i="1"/>
  <c r="I36" i="1"/>
  <c r="H36" i="1"/>
  <c r="G36" i="1"/>
  <c r="F36" i="1"/>
  <c r="E36" i="1"/>
  <c r="D36" i="1"/>
  <c r="BU35" i="1"/>
  <c r="BM35" i="1"/>
  <c r="BK35" i="1"/>
  <c r="BJ35" i="1"/>
  <c r="BQ35" i="1" s="1"/>
  <c r="BI35" i="1"/>
  <c r="BL35" i="1" s="1"/>
  <c r="BN35" i="1" s="1"/>
  <c r="BO35" i="1" s="1"/>
  <c r="U5" i="1" s="1"/>
  <c r="BH35" i="1"/>
  <c r="BG35" i="1"/>
  <c r="BF35" i="1"/>
  <c r="BE35" i="1"/>
  <c r="BD35" i="1"/>
  <c r="BC35" i="1"/>
  <c r="BB35" i="1"/>
  <c r="BA35" i="1"/>
  <c r="AZ35" i="1"/>
  <c r="AY35" i="1"/>
  <c r="AX35" i="1"/>
  <c r="AW35" i="1"/>
  <c r="AV35" i="1"/>
  <c r="AU35" i="1"/>
  <c r="AT35" i="1"/>
  <c r="AS35" i="1"/>
  <c r="AR35" i="1"/>
  <c r="AQ35" i="1"/>
  <c r="AP35" i="1"/>
  <c r="AO35" i="1"/>
  <c r="AN35" i="1"/>
  <c r="AM35" i="1"/>
  <c r="AL35" i="1"/>
  <c r="AK35" i="1"/>
  <c r="AJ35" i="1"/>
  <c r="AI35" i="1"/>
  <c r="AH35" i="1"/>
  <c r="AG35" i="1"/>
  <c r="AF35" i="1"/>
  <c r="AE35" i="1"/>
  <c r="AD35" i="1"/>
  <c r="AC35" i="1"/>
  <c r="AB35" i="1"/>
  <c r="AA35" i="1"/>
  <c r="Z35" i="1"/>
  <c r="Y35" i="1"/>
  <c r="X35" i="1"/>
  <c r="W35" i="1"/>
  <c r="V35" i="1"/>
  <c r="U35" i="1"/>
  <c r="T35" i="1"/>
  <c r="S35" i="1"/>
  <c r="R35" i="1"/>
  <c r="Q35" i="1"/>
  <c r="P35" i="1"/>
  <c r="O35" i="1"/>
  <c r="N35" i="1"/>
  <c r="M35" i="1"/>
  <c r="L35" i="1"/>
  <c r="K35" i="1"/>
  <c r="J35" i="1"/>
  <c r="I35" i="1"/>
  <c r="H35" i="1"/>
  <c r="G35" i="1"/>
  <c r="F35" i="1"/>
  <c r="E35" i="1"/>
  <c r="D35" i="1"/>
  <c r="BU34" i="1"/>
  <c r="BQ34" i="1"/>
  <c r="BM34" i="1"/>
  <c r="BK34" i="1"/>
  <c r="BJ34" i="1"/>
  <c r="BI34" i="1"/>
  <c r="BL34" i="1" s="1"/>
  <c r="BN34" i="1" s="1"/>
  <c r="BO34" i="1" s="1"/>
  <c r="T5" i="1" s="1"/>
  <c r="BH34" i="1"/>
  <c r="BG34" i="1"/>
  <c r="BF34" i="1"/>
  <c r="BE34" i="1"/>
  <c r="BD34" i="1"/>
  <c r="BC34" i="1"/>
  <c r="BB34" i="1"/>
  <c r="BA34" i="1"/>
  <c r="AZ34" i="1"/>
  <c r="AY34" i="1"/>
  <c r="AX34" i="1"/>
  <c r="AW34" i="1"/>
  <c r="AV34" i="1"/>
  <c r="AU34" i="1"/>
  <c r="AT34" i="1"/>
  <c r="AS34" i="1"/>
  <c r="AR34" i="1"/>
  <c r="AQ34" i="1"/>
  <c r="AP34" i="1"/>
  <c r="AO34" i="1"/>
  <c r="AN34" i="1"/>
  <c r="AM34" i="1"/>
  <c r="AL34" i="1"/>
  <c r="AK34" i="1"/>
  <c r="AJ34" i="1"/>
  <c r="AI34" i="1"/>
  <c r="AH34" i="1"/>
  <c r="AG34" i="1"/>
  <c r="AF34" i="1"/>
  <c r="AE34" i="1"/>
  <c r="AD34" i="1"/>
  <c r="AC34" i="1"/>
  <c r="AB34" i="1"/>
  <c r="AA34" i="1"/>
  <c r="Z34" i="1"/>
  <c r="Y34" i="1"/>
  <c r="X34" i="1"/>
  <c r="W34" i="1"/>
  <c r="V34" i="1"/>
  <c r="U34" i="1"/>
  <c r="T34" i="1"/>
  <c r="S34" i="1"/>
  <c r="R34" i="1"/>
  <c r="Q34" i="1"/>
  <c r="P34" i="1"/>
  <c r="O34" i="1"/>
  <c r="N34" i="1"/>
  <c r="M34" i="1"/>
  <c r="L34" i="1"/>
  <c r="K34" i="1"/>
  <c r="J34" i="1"/>
  <c r="I34" i="1"/>
  <c r="H34" i="1"/>
  <c r="G34" i="1"/>
  <c r="F34" i="1"/>
  <c r="E34" i="1"/>
  <c r="D34" i="1"/>
  <c r="BU33" i="1"/>
  <c r="BM33" i="1"/>
  <c r="BK33" i="1"/>
  <c r="BJ33" i="1"/>
  <c r="BQ33" i="1" s="1"/>
  <c r="BI33" i="1"/>
  <c r="BH33" i="1"/>
  <c r="BG33" i="1"/>
  <c r="BF33" i="1"/>
  <c r="BE33" i="1"/>
  <c r="BD33" i="1"/>
  <c r="BC33" i="1"/>
  <c r="BB33" i="1"/>
  <c r="BA33" i="1"/>
  <c r="AZ33" i="1"/>
  <c r="AY33" i="1"/>
  <c r="AX33" i="1"/>
  <c r="AW33" i="1"/>
  <c r="AV33" i="1"/>
  <c r="AU33" i="1"/>
  <c r="AT33" i="1"/>
  <c r="AS33" i="1"/>
  <c r="AR33" i="1"/>
  <c r="AQ33" i="1"/>
  <c r="AP33" i="1"/>
  <c r="AO33" i="1"/>
  <c r="AN33" i="1"/>
  <c r="AM33" i="1"/>
  <c r="AL33" i="1"/>
  <c r="AK33" i="1"/>
  <c r="AJ33" i="1"/>
  <c r="AI33" i="1"/>
  <c r="AH33" i="1"/>
  <c r="AG33" i="1"/>
  <c r="AF33" i="1"/>
  <c r="AE33" i="1"/>
  <c r="AD33" i="1"/>
  <c r="AC33" i="1"/>
  <c r="AB33" i="1"/>
  <c r="AA33" i="1"/>
  <c r="Z33" i="1"/>
  <c r="Y33" i="1"/>
  <c r="X33" i="1"/>
  <c r="W33" i="1"/>
  <c r="V33" i="1"/>
  <c r="U33" i="1"/>
  <c r="T33" i="1"/>
  <c r="S33" i="1"/>
  <c r="R33" i="1"/>
  <c r="Q33" i="1"/>
  <c r="P33" i="1"/>
  <c r="O33" i="1"/>
  <c r="N33" i="1"/>
  <c r="M33" i="1"/>
  <c r="L33" i="1"/>
  <c r="K33" i="1"/>
  <c r="J33" i="1"/>
  <c r="I33" i="1"/>
  <c r="H33" i="1"/>
  <c r="G33" i="1"/>
  <c r="F33" i="1"/>
  <c r="E33" i="1"/>
  <c r="D33" i="1"/>
  <c r="BU32" i="1"/>
  <c r="BM32" i="1"/>
  <c r="BK32" i="1"/>
  <c r="BJ32" i="1"/>
  <c r="BQ32" i="1" s="1"/>
  <c r="BI32" i="1"/>
  <c r="BL32" i="1" s="1"/>
  <c r="BH32" i="1"/>
  <c r="BG32" i="1"/>
  <c r="BF32" i="1"/>
  <c r="BE32" i="1"/>
  <c r="BD32" i="1"/>
  <c r="BC32" i="1"/>
  <c r="BB32" i="1"/>
  <c r="BA32" i="1"/>
  <c r="AZ32" i="1"/>
  <c r="AY32" i="1"/>
  <c r="AX32" i="1"/>
  <c r="AW32" i="1"/>
  <c r="AV32" i="1"/>
  <c r="AU32" i="1"/>
  <c r="AT32" i="1"/>
  <c r="AS32" i="1"/>
  <c r="AR32" i="1"/>
  <c r="AQ32" i="1"/>
  <c r="AP32" i="1"/>
  <c r="AO32" i="1"/>
  <c r="AN32" i="1"/>
  <c r="AM32" i="1"/>
  <c r="AL32" i="1"/>
  <c r="AK32" i="1"/>
  <c r="AJ32" i="1"/>
  <c r="AI32" i="1"/>
  <c r="AH32" i="1"/>
  <c r="AG32" i="1"/>
  <c r="AF32" i="1"/>
  <c r="AE32" i="1"/>
  <c r="AD32" i="1"/>
  <c r="AC32" i="1"/>
  <c r="AB32" i="1"/>
  <c r="AA32" i="1"/>
  <c r="Z32" i="1"/>
  <c r="Y32" i="1"/>
  <c r="X32" i="1"/>
  <c r="W32" i="1"/>
  <c r="V32" i="1"/>
  <c r="U32" i="1"/>
  <c r="T32" i="1"/>
  <c r="S32" i="1"/>
  <c r="R32" i="1"/>
  <c r="Q32" i="1"/>
  <c r="P32" i="1"/>
  <c r="O32" i="1"/>
  <c r="N32" i="1"/>
  <c r="M32" i="1"/>
  <c r="L32" i="1"/>
  <c r="K32" i="1"/>
  <c r="J32" i="1"/>
  <c r="I32" i="1"/>
  <c r="H32" i="1"/>
  <c r="G32" i="1"/>
  <c r="F32" i="1"/>
  <c r="E32" i="1"/>
  <c r="D32" i="1"/>
  <c r="BU31" i="1"/>
  <c r="BM31" i="1"/>
  <c r="BK31" i="1"/>
  <c r="BJ31" i="1"/>
  <c r="BI31" i="1"/>
  <c r="BL31" i="1" s="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D31" i="1"/>
  <c r="BU30" i="1"/>
  <c r="BQ30" i="1"/>
  <c r="BM30" i="1"/>
  <c r="BK30" i="1"/>
  <c r="BJ30" i="1"/>
  <c r="BI30" i="1"/>
  <c r="BL30" i="1" s="1"/>
  <c r="BH30" i="1"/>
  <c r="BG30" i="1"/>
  <c r="BF30" i="1"/>
  <c r="BE30" i="1"/>
  <c r="BD30" i="1"/>
  <c r="BC30" i="1"/>
  <c r="BB30" i="1"/>
  <c r="BA30" i="1"/>
  <c r="AZ30" i="1"/>
  <c r="AY30" i="1"/>
  <c r="AX30" i="1"/>
  <c r="AW30" i="1"/>
  <c r="AV30" i="1"/>
  <c r="AU30" i="1"/>
  <c r="AT30" i="1"/>
  <c r="AS30" i="1"/>
  <c r="AR30" i="1"/>
  <c r="AQ30" i="1"/>
  <c r="AP30" i="1"/>
  <c r="AO30" i="1"/>
  <c r="AN30" i="1"/>
  <c r="AM30" i="1"/>
  <c r="AL30" i="1"/>
  <c r="AK30" i="1"/>
  <c r="AJ30" i="1"/>
  <c r="AI30" i="1"/>
  <c r="AH30" i="1"/>
  <c r="AG30" i="1"/>
  <c r="AF30" i="1"/>
  <c r="AE30" i="1"/>
  <c r="AD30" i="1"/>
  <c r="AC30" i="1"/>
  <c r="AB30" i="1"/>
  <c r="AA30" i="1"/>
  <c r="Z30" i="1"/>
  <c r="Y30" i="1"/>
  <c r="X30" i="1"/>
  <c r="W30" i="1"/>
  <c r="V30" i="1"/>
  <c r="U30" i="1"/>
  <c r="T30" i="1"/>
  <c r="S30" i="1"/>
  <c r="R30" i="1"/>
  <c r="Q30" i="1"/>
  <c r="P30" i="1"/>
  <c r="O30" i="1"/>
  <c r="N30" i="1"/>
  <c r="M30" i="1"/>
  <c r="L30" i="1"/>
  <c r="K30" i="1"/>
  <c r="J30" i="1"/>
  <c r="I30" i="1"/>
  <c r="H30" i="1"/>
  <c r="G30" i="1"/>
  <c r="F30" i="1"/>
  <c r="E30" i="1"/>
  <c r="D30" i="1"/>
  <c r="BU29" i="1"/>
  <c r="BM29" i="1"/>
  <c r="BK29" i="1"/>
  <c r="BJ29" i="1"/>
  <c r="BQ29" i="1" s="1"/>
  <c r="BI29" i="1"/>
  <c r="BH29" i="1"/>
  <c r="BG29" i="1"/>
  <c r="BF29" i="1"/>
  <c r="BE29" i="1"/>
  <c r="BD29" i="1"/>
  <c r="BC29" i="1"/>
  <c r="BB29" i="1"/>
  <c r="BA29" i="1"/>
  <c r="AZ29" i="1"/>
  <c r="AY29" i="1"/>
  <c r="AX29" i="1"/>
  <c r="AW29" i="1"/>
  <c r="AV29" i="1"/>
  <c r="AU29" i="1"/>
  <c r="AT29" i="1"/>
  <c r="AS29" i="1"/>
  <c r="AR29" i="1"/>
  <c r="AQ29" i="1"/>
  <c r="AP29" i="1"/>
  <c r="AO29" i="1"/>
  <c r="AN29" i="1"/>
  <c r="AM29" i="1"/>
  <c r="AL29" i="1"/>
  <c r="AK29" i="1"/>
  <c r="AJ29" i="1"/>
  <c r="AI29" i="1"/>
  <c r="AH29" i="1"/>
  <c r="AG29" i="1"/>
  <c r="AF29" i="1"/>
  <c r="AE29" i="1"/>
  <c r="AD29" i="1"/>
  <c r="AC29" i="1"/>
  <c r="AB29" i="1"/>
  <c r="AA29" i="1"/>
  <c r="Z29" i="1"/>
  <c r="Y29" i="1"/>
  <c r="X29" i="1"/>
  <c r="W29" i="1"/>
  <c r="V29" i="1"/>
  <c r="U29" i="1"/>
  <c r="T29" i="1"/>
  <c r="S29" i="1"/>
  <c r="R29" i="1"/>
  <c r="Q29" i="1"/>
  <c r="P29" i="1"/>
  <c r="O29" i="1"/>
  <c r="N29" i="1"/>
  <c r="M29" i="1"/>
  <c r="L29" i="1"/>
  <c r="K29" i="1"/>
  <c r="J29" i="1"/>
  <c r="I29" i="1"/>
  <c r="H29" i="1"/>
  <c r="G29" i="1"/>
  <c r="F29" i="1"/>
  <c r="E29" i="1"/>
  <c r="D29" i="1"/>
  <c r="BU28" i="1"/>
  <c r="BM28" i="1"/>
  <c r="BK28" i="1"/>
  <c r="BJ28" i="1"/>
  <c r="BI28" i="1"/>
  <c r="BL28" i="1" s="1"/>
  <c r="BH28" i="1"/>
  <c r="BG28" i="1"/>
  <c r="BF28" i="1"/>
  <c r="BE28" i="1"/>
  <c r="BD28" i="1"/>
  <c r="BC28" i="1"/>
  <c r="BB28" i="1"/>
  <c r="BA28" i="1"/>
  <c r="AZ28" i="1"/>
  <c r="AY28" i="1"/>
  <c r="AX28" i="1"/>
  <c r="AW28" i="1"/>
  <c r="AV28" i="1"/>
  <c r="AU28" i="1"/>
  <c r="AT28" i="1"/>
  <c r="AS28" i="1"/>
  <c r="AR28" i="1"/>
  <c r="AQ28" i="1"/>
  <c r="AP28" i="1"/>
  <c r="AO28" i="1"/>
  <c r="AN28" i="1"/>
  <c r="AM28" i="1"/>
  <c r="AL28" i="1"/>
  <c r="AK28" i="1"/>
  <c r="AJ28" i="1"/>
  <c r="AI28" i="1"/>
  <c r="AH28" i="1"/>
  <c r="AG28" i="1"/>
  <c r="AF28" i="1"/>
  <c r="AE28" i="1"/>
  <c r="AD28" i="1"/>
  <c r="AC28" i="1"/>
  <c r="AB28" i="1"/>
  <c r="AA28" i="1"/>
  <c r="Z28" i="1"/>
  <c r="Y28" i="1"/>
  <c r="X28" i="1"/>
  <c r="W28" i="1"/>
  <c r="V28" i="1"/>
  <c r="U28" i="1"/>
  <c r="T28" i="1"/>
  <c r="S28" i="1"/>
  <c r="R28" i="1"/>
  <c r="Q28" i="1"/>
  <c r="P28" i="1"/>
  <c r="O28" i="1"/>
  <c r="N28" i="1"/>
  <c r="M28" i="1"/>
  <c r="L28" i="1"/>
  <c r="K28" i="1"/>
  <c r="J28" i="1"/>
  <c r="I28" i="1"/>
  <c r="H28" i="1"/>
  <c r="G28" i="1"/>
  <c r="F28" i="1"/>
  <c r="E28" i="1"/>
  <c r="D28" i="1"/>
  <c r="BU27" i="1"/>
  <c r="BM27" i="1"/>
  <c r="BK27" i="1"/>
  <c r="BJ27" i="1"/>
  <c r="BL27" i="1" s="1"/>
  <c r="BN27" i="1" s="1"/>
  <c r="BO27" i="1" s="1"/>
  <c r="M5" i="1" s="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BU26" i="1"/>
  <c r="BQ26" i="1"/>
  <c r="BM26" i="1"/>
  <c r="BK26" i="1"/>
  <c r="BJ26" i="1"/>
  <c r="BI26" i="1"/>
  <c r="BL26" i="1" s="1"/>
  <c r="BH26" i="1"/>
  <c r="BG26" i="1"/>
  <c r="BF26" i="1"/>
  <c r="BE26" i="1"/>
  <c r="BD26" i="1"/>
  <c r="BC26" i="1"/>
  <c r="BB26" i="1"/>
  <c r="BA26" i="1"/>
  <c r="AZ26" i="1"/>
  <c r="AY26" i="1"/>
  <c r="AX26" i="1"/>
  <c r="AW26" i="1"/>
  <c r="AV26" i="1"/>
  <c r="AU26" i="1"/>
  <c r="AT26" i="1"/>
  <c r="AS26" i="1"/>
  <c r="AR26" i="1"/>
  <c r="AQ26" i="1"/>
  <c r="AP26" i="1"/>
  <c r="AO26" i="1"/>
  <c r="AN26" i="1"/>
  <c r="AM26" i="1"/>
  <c r="AL26" i="1"/>
  <c r="AK26" i="1"/>
  <c r="AJ26" i="1"/>
  <c r="AI26" i="1"/>
  <c r="AH26" i="1"/>
  <c r="AG26" i="1"/>
  <c r="AF26" i="1"/>
  <c r="AE26" i="1"/>
  <c r="AD26" i="1"/>
  <c r="AC26" i="1"/>
  <c r="AB26" i="1"/>
  <c r="AA26" i="1"/>
  <c r="Z26" i="1"/>
  <c r="Y26" i="1"/>
  <c r="X26" i="1"/>
  <c r="W26" i="1"/>
  <c r="V26" i="1"/>
  <c r="U26" i="1"/>
  <c r="T26" i="1"/>
  <c r="S26" i="1"/>
  <c r="R26" i="1"/>
  <c r="Q26" i="1"/>
  <c r="P26" i="1"/>
  <c r="O26" i="1"/>
  <c r="N26" i="1"/>
  <c r="M26" i="1"/>
  <c r="L26" i="1"/>
  <c r="K26" i="1"/>
  <c r="J26" i="1"/>
  <c r="I26" i="1"/>
  <c r="H26" i="1"/>
  <c r="G26" i="1"/>
  <c r="F26" i="1"/>
  <c r="E26" i="1"/>
  <c r="D26" i="1"/>
  <c r="BU25" i="1"/>
  <c r="BM25" i="1"/>
  <c r="BK25" i="1"/>
  <c r="BJ25" i="1"/>
  <c r="BQ25" i="1" s="1"/>
  <c r="BI25" i="1"/>
  <c r="BH25" i="1"/>
  <c r="BG25" i="1"/>
  <c r="BF25" i="1"/>
  <c r="BE25" i="1"/>
  <c r="BD25" i="1"/>
  <c r="BC25" i="1"/>
  <c r="BB25" i="1"/>
  <c r="BA25" i="1"/>
  <c r="AZ25" i="1"/>
  <c r="AY25" i="1"/>
  <c r="AX25" i="1"/>
  <c r="AW25" i="1"/>
  <c r="AV25" i="1"/>
  <c r="AU25" i="1"/>
  <c r="AT25" i="1"/>
  <c r="AS25" i="1"/>
  <c r="AR25" i="1"/>
  <c r="AQ25" i="1"/>
  <c r="AP25" i="1"/>
  <c r="AO25" i="1"/>
  <c r="AN25" i="1"/>
  <c r="AM25" i="1"/>
  <c r="AL25" i="1"/>
  <c r="AK25" i="1"/>
  <c r="AJ25" i="1"/>
  <c r="AI25" i="1"/>
  <c r="AH25" i="1"/>
  <c r="AG25" i="1"/>
  <c r="AF25" i="1"/>
  <c r="AE25" i="1"/>
  <c r="AD25" i="1"/>
  <c r="AC25" i="1"/>
  <c r="AB25" i="1"/>
  <c r="AA25" i="1"/>
  <c r="Z25" i="1"/>
  <c r="Y25" i="1"/>
  <c r="X25" i="1"/>
  <c r="W25" i="1"/>
  <c r="V25" i="1"/>
  <c r="U25" i="1"/>
  <c r="T25" i="1"/>
  <c r="S25" i="1"/>
  <c r="R25" i="1"/>
  <c r="Q25" i="1"/>
  <c r="P25" i="1"/>
  <c r="O25" i="1"/>
  <c r="N25" i="1"/>
  <c r="M25" i="1"/>
  <c r="L25" i="1"/>
  <c r="K25" i="1"/>
  <c r="J25" i="1"/>
  <c r="I25" i="1"/>
  <c r="H25" i="1"/>
  <c r="G25" i="1"/>
  <c r="F25" i="1"/>
  <c r="E25" i="1"/>
  <c r="D25" i="1"/>
  <c r="BU24" i="1"/>
  <c r="BM24" i="1"/>
  <c r="BK24" i="1"/>
  <c r="BJ24" i="1"/>
  <c r="BQ24" i="1" s="1"/>
  <c r="BI24" i="1"/>
  <c r="BH24" i="1"/>
  <c r="BG24" i="1"/>
  <c r="BF24" i="1"/>
  <c r="BE24" i="1"/>
  <c r="BD24" i="1"/>
  <c r="BC24" i="1"/>
  <c r="BB24" i="1"/>
  <c r="BA24" i="1"/>
  <c r="AZ24" i="1"/>
  <c r="AY24" i="1"/>
  <c r="AX24" i="1"/>
  <c r="AW24" i="1"/>
  <c r="AV24" i="1"/>
  <c r="AU24" i="1"/>
  <c r="AT24" i="1"/>
  <c r="AS24" i="1"/>
  <c r="AR24" i="1"/>
  <c r="AQ24" i="1"/>
  <c r="AP24" i="1"/>
  <c r="AO24" i="1"/>
  <c r="AN24" i="1"/>
  <c r="AM24" i="1"/>
  <c r="AL24" i="1"/>
  <c r="AK24" i="1"/>
  <c r="AJ24" i="1"/>
  <c r="AI24" i="1"/>
  <c r="AH24" i="1"/>
  <c r="AG24" i="1"/>
  <c r="AF24" i="1"/>
  <c r="AE24" i="1"/>
  <c r="AD24" i="1"/>
  <c r="AC24" i="1"/>
  <c r="AB24" i="1"/>
  <c r="AA24" i="1"/>
  <c r="Z24" i="1"/>
  <c r="Y24" i="1"/>
  <c r="X24" i="1"/>
  <c r="W24" i="1"/>
  <c r="V24" i="1"/>
  <c r="U24" i="1"/>
  <c r="T24" i="1"/>
  <c r="S24" i="1"/>
  <c r="R24" i="1"/>
  <c r="Q24" i="1"/>
  <c r="P24" i="1"/>
  <c r="O24" i="1"/>
  <c r="N24" i="1"/>
  <c r="M24" i="1"/>
  <c r="L24" i="1"/>
  <c r="K24" i="1"/>
  <c r="J24" i="1"/>
  <c r="I24" i="1"/>
  <c r="H24" i="1"/>
  <c r="G24" i="1"/>
  <c r="F24" i="1"/>
  <c r="E24" i="1"/>
  <c r="D24" i="1"/>
  <c r="BU23" i="1"/>
  <c r="BM23" i="1"/>
  <c r="BK23" i="1"/>
  <c r="BJ23" i="1"/>
  <c r="BL23" i="1" s="1"/>
  <c r="BN23" i="1" s="1"/>
  <c r="BO23" i="1" s="1"/>
  <c r="I5" i="1" s="1"/>
  <c r="BI23" i="1"/>
  <c r="BH23" i="1"/>
  <c r="BG23" i="1"/>
  <c r="BF23" i="1"/>
  <c r="BE23" i="1"/>
  <c r="BD23" i="1"/>
  <c r="BC23" i="1"/>
  <c r="BB23" i="1"/>
  <c r="BA23" i="1"/>
  <c r="AZ23" i="1"/>
  <c r="AY23" i="1"/>
  <c r="AX23" i="1"/>
  <c r="AW23" i="1"/>
  <c r="AV23" i="1"/>
  <c r="AU23" i="1"/>
  <c r="AT23" i="1"/>
  <c r="AS23" i="1"/>
  <c r="AR23" i="1"/>
  <c r="AQ23" i="1"/>
  <c r="AP23" i="1"/>
  <c r="AO23" i="1"/>
  <c r="AN23" i="1"/>
  <c r="AM23" i="1"/>
  <c r="AL23" i="1"/>
  <c r="AK23" i="1"/>
  <c r="AJ23" i="1"/>
  <c r="AI23" i="1"/>
  <c r="AH23" i="1"/>
  <c r="AG23" i="1"/>
  <c r="AF23" i="1"/>
  <c r="AE23" i="1"/>
  <c r="AD23" i="1"/>
  <c r="AC23" i="1"/>
  <c r="AB23" i="1"/>
  <c r="AA23" i="1"/>
  <c r="Z23" i="1"/>
  <c r="Y23" i="1"/>
  <c r="X23" i="1"/>
  <c r="W23" i="1"/>
  <c r="V23" i="1"/>
  <c r="U23" i="1"/>
  <c r="T23" i="1"/>
  <c r="S23" i="1"/>
  <c r="R23" i="1"/>
  <c r="Q23" i="1"/>
  <c r="P23" i="1"/>
  <c r="O23" i="1"/>
  <c r="N23" i="1"/>
  <c r="M23" i="1"/>
  <c r="L23" i="1"/>
  <c r="K23" i="1"/>
  <c r="J23" i="1"/>
  <c r="I23" i="1"/>
  <c r="H23" i="1"/>
  <c r="G23" i="1"/>
  <c r="F23" i="1"/>
  <c r="E23" i="1"/>
  <c r="D23" i="1"/>
  <c r="BU22" i="1"/>
  <c r="BQ22" i="1"/>
  <c r="BM22" i="1"/>
  <c r="BK22" i="1"/>
  <c r="BJ22" i="1"/>
  <c r="BI22" i="1"/>
  <c r="BL22" i="1" s="1"/>
  <c r="BN22" i="1" s="1"/>
  <c r="BO22" i="1" s="1"/>
  <c r="H5" i="1" s="1"/>
  <c r="BH22" i="1"/>
  <c r="BG22" i="1"/>
  <c r="BF22" i="1"/>
  <c r="BE22" i="1"/>
  <c r="BD22" i="1"/>
  <c r="BC22" i="1"/>
  <c r="BB22" i="1"/>
  <c r="BA22" i="1"/>
  <c r="AZ22" i="1"/>
  <c r="AY22" i="1"/>
  <c r="AX22" i="1"/>
  <c r="AW22" i="1"/>
  <c r="AV22" i="1"/>
  <c r="AU22" i="1"/>
  <c r="AT22" i="1"/>
  <c r="AS22" i="1"/>
  <c r="AR22" i="1"/>
  <c r="AQ22" i="1"/>
  <c r="AP22" i="1"/>
  <c r="AO22" i="1"/>
  <c r="AN22" i="1"/>
  <c r="AM22" i="1"/>
  <c r="AL22" i="1"/>
  <c r="AK22" i="1"/>
  <c r="AJ22" i="1"/>
  <c r="AI22" i="1"/>
  <c r="AH22" i="1"/>
  <c r="AG22" i="1"/>
  <c r="AF22" i="1"/>
  <c r="AE22" i="1"/>
  <c r="AD22" i="1"/>
  <c r="AC22" i="1"/>
  <c r="AB22" i="1"/>
  <c r="AA22" i="1"/>
  <c r="Z22" i="1"/>
  <c r="Y22" i="1"/>
  <c r="X22" i="1"/>
  <c r="W22" i="1"/>
  <c r="V22" i="1"/>
  <c r="U22" i="1"/>
  <c r="T22" i="1"/>
  <c r="S22" i="1"/>
  <c r="R22" i="1"/>
  <c r="Q22" i="1"/>
  <c r="P22" i="1"/>
  <c r="O22" i="1"/>
  <c r="N22" i="1"/>
  <c r="M22" i="1"/>
  <c r="L22" i="1"/>
  <c r="K22" i="1"/>
  <c r="J22" i="1"/>
  <c r="I22" i="1"/>
  <c r="H22" i="1"/>
  <c r="G22" i="1"/>
  <c r="F22" i="1"/>
  <c r="E22" i="1"/>
  <c r="D22" i="1"/>
  <c r="BU21" i="1"/>
  <c r="BM21" i="1"/>
  <c r="BK21" i="1"/>
  <c r="BJ21" i="1"/>
  <c r="BQ21" i="1" s="1"/>
  <c r="BI21" i="1"/>
  <c r="BH21" i="1"/>
  <c r="BG21" i="1"/>
  <c r="BF21" i="1"/>
  <c r="BE21" i="1"/>
  <c r="BD21" i="1"/>
  <c r="BC21" i="1"/>
  <c r="BB21" i="1"/>
  <c r="BA21" i="1"/>
  <c r="AZ21" i="1"/>
  <c r="AY21" i="1"/>
  <c r="AX21" i="1"/>
  <c r="AW21" i="1"/>
  <c r="AV21" i="1"/>
  <c r="AU21" i="1"/>
  <c r="AT21" i="1"/>
  <c r="AS21" i="1"/>
  <c r="AR21" i="1"/>
  <c r="AQ21" i="1"/>
  <c r="AP21" i="1"/>
  <c r="AO21" i="1"/>
  <c r="AN21" i="1"/>
  <c r="AM21" i="1"/>
  <c r="AL21" i="1"/>
  <c r="AK21" i="1"/>
  <c r="AJ21" i="1"/>
  <c r="AI21" i="1"/>
  <c r="AH21" i="1"/>
  <c r="AG21" i="1"/>
  <c r="AF21" i="1"/>
  <c r="AE21" i="1"/>
  <c r="AD21" i="1"/>
  <c r="AC21" i="1"/>
  <c r="AB21" i="1"/>
  <c r="AA21" i="1"/>
  <c r="Z21" i="1"/>
  <c r="Y21" i="1"/>
  <c r="X21" i="1"/>
  <c r="W21" i="1"/>
  <c r="V21" i="1"/>
  <c r="U21" i="1"/>
  <c r="T21" i="1"/>
  <c r="S21" i="1"/>
  <c r="R21" i="1"/>
  <c r="Q21" i="1"/>
  <c r="P21" i="1"/>
  <c r="O21" i="1"/>
  <c r="N21" i="1"/>
  <c r="M21" i="1"/>
  <c r="L21" i="1"/>
  <c r="K21" i="1"/>
  <c r="J21" i="1"/>
  <c r="I21" i="1"/>
  <c r="H21" i="1"/>
  <c r="G21" i="1"/>
  <c r="F21" i="1"/>
  <c r="E21" i="1"/>
  <c r="D21" i="1"/>
  <c r="BU20" i="1"/>
  <c r="BM20" i="1"/>
  <c r="BK20" i="1"/>
  <c r="BJ20" i="1"/>
  <c r="BQ20" i="1" s="1"/>
  <c r="BI20" i="1"/>
  <c r="BH20" i="1"/>
  <c r="BG20" i="1"/>
  <c r="BF20" i="1"/>
  <c r="BE20" i="1"/>
  <c r="BD20" i="1"/>
  <c r="BC20" i="1"/>
  <c r="BB20" i="1"/>
  <c r="BA20" i="1"/>
  <c r="AZ20" i="1"/>
  <c r="AY20" i="1"/>
  <c r="AX20" i="1"/>
  <c r="AW20" i="1"/>
  <c r="AV20" i="1"/>
  <c r="AU20" i="1"/>
  <c r="AT20" i="1"/>
  <c r="AS20" i="1"/>
  <c r="AR20" i="1"/>
  <c r="AQ20" i="1"/>
  <c r="AP20" i="1"/>
  <c r="AO20" i="1"/>
  <c r="AN20" i="1"/>
  <c r="AM20" i="1"/>
  <c r="AL20" i="1"/>
  <c r="AK20" i="1"/>
  <c r="AJ20" i="1"/>
  <c r="AI20" i="1"/>
  <c r="AH20" i="1"/>
  <c r="AG20" i="1"/>
  <c r="AF20" i="1"/>
  <c r="AE20" i="1"/>
  <c r="AD20" i="1"/>
  <c r="AC20" i="1"/>
  <c r="AB20" i="1"/>
  <c r="AA20" i="1"/>
  <c r="Z20" i="1"/>
  <c r="Y20" i="1"/>
  <c r="X20" i="1"/>
  <c r="W20" i="1"/>
  <c r="V20" i="1"/>
  <c r="U20" i="1"/>
  <c r="T20" i="1"/>
  <c r="S20" i="1"/>
  <c r="R20" i="1"/>
  <c r="Q20" i="1"/>
  <c r="P20" i="1"/>
  <c r="O20" i="1"/>
  <c r="N20" i="1"/>
  <c r="M20" i="1"/>
  <c r="L20" i="1"/>
  <c r="K20" i="1"/>
  <c r="J20" i="1"/>
  <c r="I20" i="1"/>
  <c r="H20" i="1"/>
  <c r="G20" i="1"/>
  <c r="F20" i="1"/>
  <c r="E20" i="1"/>
  <c r="D20" i="1"/>
  <c r="BU19" i="1"/>
  <c r="BM19" i="1"/>
  <c r="BK19" i="1"/>
  <c r="BL19" i="1" s="1"/>
  <c r="BJ19" i="1"/>
  <c r="BI19" i="1"/>
  <c r="BH19" i="1"/>
  <c r="BG19" i="1"/>
  <c r="BF19" i="1"/>
  <c r="BE19" i="1"/>
  <c r="BD19" i="1"/>
  <c r="BC19" i="1"/>
  <c r="BB19" i="1"/>
  <c r="BA19" i="1"/>
  <c r="AZ19" i="1"/>
  <c r="AY19" i="1"/>
  <c r="AX19" i="1"/>
  <c r="AW19" i="1"/>
  <c r="AV19" i="1"/>
  <c r="AU19" i="1"/>
  <c r="AT19" i="1"/>
  <c r="AS19" i="1"/>
  <c r="AR19" i="1"/>
  <c r="AQ19" i="1"/>
  <c r="AP19" i="1"/>
  <c r="AO19" i="1"/>
  <c r="AN19" i="1"/>
  <c r="AM19" i="1"/>
  <c r="AL19" i="1"/>
  <c r="AK19" i="1"/>
  <c r="AJ19" i="1"/>
  <c r="AI19" i="1"/>
  <c r="AH19" i="1"/>
  <c r="AG19" i="1"/>
  <c r="AF19" i="1"/>
  <c r="AE19" i="1"/>
  <c r="AD19" i="1"/>
  <c r="AC19" i="1"/>
  <c r="AB19" i="1"/>
  <c r="AA19" i="1"/>
  <c r="Z19" i="1"/>
  <c r="Y19" i="1"/>
  <c r="X19" i="1"/>
  <c r="W19" i="1"/>
  <c r="V19" i="1"/>
  <c r="U19" i="1"/>
  <c r="T19" i="1"/>
  <c r="S19" i="1"/>
  <c r="R19" i="1"/>
  <c r="Q19" i="1"/>
  <c r="P19" i="1"/>
  <c r="O19" i="1"/>
  <c r="N19" i="1"/>
  <c r="M19" i="1"/>
  <c r="L19" i="1"/>
  <c r="K19" i="1"/>
  <c r="J19" i="1"/>
  <c r="I19" i="1"/>
  <c r="H19" i="1"/>
  <c r="G19" i="1"/>
  <c r="F19" i="1"/>
  <c r="E19" i="1"/>
  <c r="D19" i="1"/>
  <c r="BU18" i="1"/>
  <c r="BM18" i="1"/>
  <c r="BK18" i="1"/>
  <c r="BJ18" i="1"/>
  <c r="B90" i="1" s="1"/>
  <c r="BI18" i="1"/>
  <c r="BH18" i="1"/>
  <c r="BG18" i="1"/>
  <c r="BF18" i="1"/>
  <c r="BE18" i="1"/>
  <c r="BD18" i="1"/>
  <c r="BC18" i="1"/>
  <c r="BB18" i="1"/>
  <c r="BA18" i="1"/>
  <c r="AZ18" i="1"/>
  <c r="AY18" i="1"/>
  <c r="AX18" i="1"/>
  <c r="AW18" i="1"/>
  <c r="AV18" i="1"/>
  <c r="AU18" i="1"/>
  <c r="AT18" i="1"/>
  <c r="AS18" i="1"/>
  <c r="AR18" i="1"/>
  <c r="AQ18" i="1"/>
  <c r="AP18" i="1"/>
  <c r="AO18" i="1"/>
  <c r="AN18" i="1"/>
  <c r="AM18" i="1"/>
  <c r="AL18" i="1"/>
  <c r="AK18" i="1"/>
  <c r="AJ18" i="1"/>
  <c r="AI18" i="1"/>
  <c r="AH18" i="1"/>
  <c r="AG18" i="1"/>
  <c r="AF18" i="1"/>
  <c r="AE18" i="1"/>
  <c r="AD18" i="1"/>
  <c r="AC18" i="1"/>
  <c r="AB18" i="1"/>
  <c r="AA18" i="1"/>
  <c r="Z18" i="1"/>
  <c r="Y18" i="1"/>
  <c r="X18" i="1"/>
  <c r="W18" i="1"/>
  <c r="V18" i="1"/>
  <c r="U18" i="1"/>
  <c r="T18" i="1"/>
  <c r="S18" i="1"/>
  <c r="R18" i="1"/>
  <c r="Q18" i="1"/>
  <c r="P18" i="1"/>
  <c r="O18" i="1"/>
  <c r="N18" i="1"/>
  <c r="M18" i="1"/>
  <c r="L18" i="1"/>
  <c r="K18" i="1"/>
  <c r="J18" i="1"/>
  <c r="I18" i="1"/>
  <c r="H18" i="1"/>
  <c r="G18" i="1"/>
  <c r="F18" i="1"/>
  <c r="E18" i="1"/>
  <c r="D18" i="1"/>
  <c r="BH14" i="1"/>
  <c r="BG14" i="1"/>
  <c r="BF14" i="1"/>
  <c r="BE14" i="1"/>
  <c r="BD14" i="1"/>
  <c r="BC14" i="1"/>
  <c r="BB14" i="1"/>
  <c r="BA14" i="1"/>
  <c r="AZ14" i="1"/>
  <c r="AY14" i="1"/>
  <c r="AX14" i="1"/>
  <c r="AW14" i="1"/>
  <c r="AV14" i="1"/>
  <c r="AU14" i="1"/>
  <c r="AT14" i="1"/>
  <c r="AS14" i="1"/>
  <c r="AR14" i="1"/>
  <c r="AQ14" i="1"/>
  <c r="AP14" i="1"/>
  <c r="AO14" i="1"/>
  <c r="AN14" i="1"/>
  <c r="AM14" i="1"/>
  <c r="AL14" i="1"/>
  <c r="AK14" i="1"/>
  <c r="AJ14" i="1"/>
  <c r="AI14" i="1"/>
  <c r="AH14" i="1"/>
  <c r="AG14" i="1"/>
  <c r="AF14" i="1"/>
  <c r="AE14" i="1"/>
  <c r="AD14" i="1"/>
  <c r="AC14" i="1"/>
  <c r="AA14" i="1"/>
  <c r="Z14" i="1"/>
  <c r="Y14" i="1"/>
  <c r="X14" i="1"/>
  <c r="W14" i="1"/>
  <c r="V14" i="1"/>
  <c r="U14" i="1"/>
  <c r="T14" i="1"/>
  <c r="S14" i="1"/>
  <c r="R14" i="1"/>
  <c r="Q14" i="1"/>
  <c r="P14" i="1"/>
  <c r="O14" i="1"/>
  <c r="N14" i="1"/>
  <c r="M14" i="1"/>
  <c r="L14" i="1"/>
  <c r="K14" i="1"/>
  <c r="J14" i="1"/>
  <c r="I14" i="1"/>
  <c r="H14" i="1"/>
  <c r="G14" i="1"/>
  <c r="F14" i="1"/>
  <c r="E14" i="1"/>
  <c r="D14" i="1"/>
  <c r="BH13" i="1"/>
  <c r="BG13" i="1"/>
  <c r="BF13" i="1"/>
  <c r="BE13" i="1"/>
  <c r="BD13" i="1"/>
  <c r="BC13" i="1"/>
  <c r="BB13" i="1"/>
  <c r="BA13" i="1"/>
  <c r="AZ13" i="1"/>
  <c r="AY13" i="1"/>
  <c r="AX13" i="1"/>
  <c r="AW13" i="1"/>
  <c r="AV13" i="1"/>
  <c r="AU13" i="1"/>
  <c r="AT13" i="1"/>
  <c r="AS13" i="1"/>
  <c r="AR13" i="1"/>
  <c r="AQ13" i="1"/>
  <c r="AP13" i="1"/>
  <c r="AO13" i="1"/>
  <c r="AN13" i="1"/>
  <c r="AM13" i="1"/>
  <c r="AL13" i="1"/>
  <c r="AK13" i="1"/>
  <c r="AJ13" i="1"/>
  <c r="AI13" i="1"/>
  <c r="AH13" i="1"/>
  <c r="AG13" i="1"/>
  <c r="AF13" i="1"/>
  <c r="AE13" i="1"/>
  <c r="AD13" i="1"/>
  <c r="AC13" i="1"/>
  <c r="AA13" i="1"/>
  <c r="Z13" i="1"/>
  <c r="Y13" i="1"/>
  <c r="X13" i="1"/>
  <c r="W13" i="1"/>
  <c r="V13" i="1"/>
  <c r="U13" i="1"/>
  <c r="T13" i="1"/>
  <c r="S13" i="1"/>
  <c r="R13" i="1"/>
  <c r="Q13" i="1"/>
  <c r="P13" i="1"/>
  <c r="O13" i="1"/>
  <c r="N13" i="1"/>
  <c r="M13" i="1"/>
  <c r="L13" i="1"/>
  <c r="K13" i="1"/>
  <c r="J13" i="1"/>
  <c r="I13" i="1"/>
  <c r="H13" i="1"/>
  <c r="G13" i="1"/>
  <c r="F13" i="1"/>
  <c r="E13" i="1"/>
  <c r="D13" i="1"/>
  <c r="BH9" i="1"/>
  <c r="BG9" i="1"/>
  <c r="BF9" i="1"/>
  <c r="BE9" i="1"/>
  <c r="BD9" i="1"/>
  <c r="BC9" i="1"/>
  <c r="BB9" i="1"/>
  <c r="BA9" i="1"/>
  <c r="AZ9" i="1"/>
  <c r="AY9" i="1"/>
  <c r="AX9" i="1"/>
  <c r="AW9" i="1"/>
  <c r="AV9" i="1"/>
  <c r="AU9" i="1"/>
  <c r="AT9" i="1"/>
  <c r="AS9" i="1"/>
  <c r="AR9" i="1"/>
  <c r="AQ9" i="1"/>
  <c r="AP9" i="1"/>
  <c r="AO9" i="1"/>
  <c r="AN9" i="1"/>
  <c r="AM9" i="1"/>
  <c r="AL9" i="1"/>
  <c r="AK9" i="1"/>
  <c r="AJ9" i="1"/>
  <c r="AI9" i="1"/>
  <c r="AH9" i="1"/>
  <c r="AG9" i="1"/>
  <c r="AF9" i="1"/>
  <c r="AE9" i="1"/>
  <c r="AD9" i="1"/>
  <c r="AC9" i="1"/>
  <c r="AB9" i="1"/>
  <c r="AA9" i="1"/>
  <c r="Z9" i="1"/>
  <c r="Y9" i="1"/>
  <c r="X9" i="1"/>
  <c r="W9" i="1"/>
  <c r="V9" i="1"/>
  <c r="U9" i="1"/>
  <c r="T9" i="1"/>
  <c r="S9" i="1"/>
  <c r="R9" i="1"/>
  <c r="Q9" i="1"/>
  <c r="P9" i="1"/>
  <c r="O9" i="1"/>
  <c r="N9" i="1"/>
  <c r="M9" i="1"/>
  <c r="L9" i="1"/>
  <c r="K9" i="1"/>
  <c r="J9" i="1"/>
  <c r="I9" i="1"/>
  <c r="H9" i="1"/>
  <c r="G9" i="1"/>
  <c r="F9" i="1"/>
  <c r="E9" i="1"/>
  <c r="D9" i="1"/>
  <c r="F2" i="1"/>
  <c r="D2" i="1"/>
  <c r="BN72" i="1" l="1"/>
  <c r="BO72" i="1" s="1"/>
  <c r="BF5" i="1" s="1"/>
  <c r="BN48" i="1"/>
  <c r="BO48" i="1" s="1"/>
  <c r="AH5" i="1" s="1"/>
  <c r="BN26" i="1"/>
  <c r="BO26" i="1" s="1"/>
  <c r="L5" i="1" s="1"/>
  <c r="BN62" i="1"/>
  <c r="BO62" i="1" s="1"/>
  <c r="AV5" i="1" s="1"/>
  <c r="B91" i="1"/>
  <c r="B75" i="1" s="1"/>
  <c r="BQ44" i="1"/>
  <c r="B82" i="1"/>
  <c r="W83" i="1"/>
  <c r="L89" i="1"/>
  <c r="X89" i="1"/>
  <c r="AJ89" i="1"/>
  <c r="AV89" i="1"/>
  <c r="BH89" i="1"/>
  <c r="AA118" i="1"/>
  <c r="B114" i="1"/>
  <c r="AV127" i="1"/>
  <c r="J89" i="1"/>
  <c r="AH89" i="1"/>
  <c r="AT89" i="1"/>
  <c r="BF89" i="1"/>
  <c r="P124" i="1"/>
  <c r="AO125" i="1"/>
  <c r="AA83" i="1"/>
  <c r="AL83" i="1"/>
  <c r="B116" i="1"/>
  <c r="BE123" i="1"/>
  <c r="B162" i="1"/>
  <c r="C9" i="1"/>
  <c r="BK82" i="1"/>
  <c r="BL38" i="1"/>
  <c r="BN38" i="1" s="1"/>
  <c r="BO38" i="1" s="1"/>
  <c r="X5" i="1" s="1"/>
  <c r="BL42" i="1"/>
  <c r="BL61" i="1"/>
  <c r="BN61" i="1" s="1"/>
  <c r="BO61" i="1" s="1"/>
  <c r="AU5" i="1" s="1"/>
  <c r="BL64" i="1"/>
  <c r="BN64" i="1" s="1"/>
  <c r="BO64" i="1" s="1"/>
  <c r="AX5" i="1" s="1"/>
  <c r="BL65" i="1"/>
  <c r="BN65" i="1" s="1"/>
  <c r="BO65" i="1" s="1"/>
  <c r="AY5" i="1" s="1"/>
  <c r="AM83" i="1"/>
  <c r="AY83" i="1"/>
  <c r="AI127" i="1"/>
  <c r="BG122" i="1"/>
  <c r="N126" i="1"/>
  <c r="AM126" i="1"/>
  <c r="BN30" i="1"/>
  <c r="BO30" i="1" s="1"/>
  <c r="P5" i="1" s="1"/>
  <c r="BQ18" i="1"/>
  <c r="BL46" i="1"/>
  <c r="BN46" i="1" s="1"/>
  <c r="BO46" i="1" s="1"/>
  <c r="AF5" i="1" s="1"/>
  <c r="BL50" i="1"/>
  <c r="BN50" i="1" s="1"/>
  <c r="BO50" i="1" s="1"/>
  <c r="AJ5" i="1" s="1"/>
  <c r="BQ53" i="1"/>
  <c r="BQ65" i="1"/>
  <c r="BQ69" i="1"/>
  <c r="AB83" i="1"/>
  <c r="AZ83" i="1"/>
  <c r="P89" i="1"/>
  <c r="AB89" i="1"/>
  <c r="AN89" i="1"/>
  <c r="BN54" i="1" s="1"/>
  <c r="BO54" i="1" s="1"/>
  <c r="AN5" i="1" s="1"/>
  <c r="AZ89" i="1"/>
  <c r="BN66" i="1" s="1"/>
  <c r="BO66" i="1" s="1"/>
  <c r="AZ5" i="1" s="1"/>
  <c r="W127" i="1"/>
  <c r="BE124" i="1"/>
  <c r="B160" i="1"/>
  <c r="B161" i="1"/>
  <c r="AI172" i="1"/>
  <c r="B110" i="1"/>
  <c r="G124" i="1"/>
  <c r="AG124" i="1"/>
  <c r="BE125" i="1"/>
  <c r="B112" i="1"/>
  <c r="AE126" i="1"/>
  <c r="BC126" i="1"/>
  <c r="AW125" i="1"/>
  <c r="BN74" i="1"/>
  <c r="BO74" i="1" s="1"/>
  <c r="BH5" i="1" s="1"/>
  <c r="E89" i="1"/>
  <c r="BN19" i="1" s="1"/>
  <c r="BO19" i="1" s="1"/>
  <c r="E5" i="1" s="1"/>
  <c r="Q89" i="1"/>
  <c r="BN31" i="1" s="1"/>
  <c r="BO31" i="1" s="1"/>
  <c r="Q5" i="1" s="1"/>
  <c r="AC89" i="1"/>
  <c r="BN43" i="1" s="1"/>
  <c r="BO43" i="1" s="1"/>
  <c r="AC5" i="1" s="1"/>
  <c r="AO89" i="1"/>
  <c r="BN55" i="1" s="1"/>
  <c r="BO55" i="1" s="1"/>
  <c r="AO5" i="1" s="1"/>
  <c r="BA89" i="1"/>
  <c r="BN67" i="1" s="1"/>
  <c r="BO67" i="1" s="1"/>
  <c r="BA5" i="1" s="1"/>
  <c r="BQ55" i="1"/>
  <c r="BQ67" i="1"/>
  <c r="R89" i="1"/>
  <c r="BN32" i="1" s="1"/>
  <c r="BO32" i="1" s="1"/>
  <c r="R5" i="1" s="1"/>
  <c r="AP89" i="1"/>
  <c r="BN56" i="1" s="1"/>
  <c r="BO56" i="1" s="1"/>
  <c r="AP5" i="1" s="1"/>
  <c r="X124" i="1"/>
  <c r="AW124" i="1"/>
  <c r="C14" i="1"/>
  <c r="BQ27" i="1"/>
  <c r="BQ28" i="1"/>
  <c r="G89" i="1"/>
  <c r="AE89" i="1"/>
  <c r="BC89" i="1"/>
  <c r="B157" i="1"/>
  <c r="AY170" i="1"/>
  <c r="BN36" i="1"/>
  <c r="BO36" i="1" s="1"/>
  <c r="V5" i="1" s="1"/>
  <c r="BL20" i="1"/>
  <c r="BL24" i="1"/>
  <c r="BQ40" i="1"/>
  <c r="U83" i="1"/>
  <c r="AI83" i="1"/>
  <c r="AU83" i="1"/>
  <c r="BG83" i="1"/>
  <c r="B111" i="1"/>
  <c r="V126" i="1"/>
  <c r="AU126" i="1"/>
  <c r="AX122" i="1"/>
  <c r="BN28" i="1"/>
  <c r="BO28" i="1" s="1"/>
  <c r="N5" i="1" s="1"/>
  <c r="BN52" i="1"/>
  <c r="BO52" i="1" s="1"/>
  <c r="AL5" i="1" s="1"/>
  <c r="BN60" i="1"/>
  <c r="BO60" i="1" s="1"/>
  <c r="AT5" i="1" s="1"/>
  <c r="AO83" i="1"/>
  <c r="D118" i="1"/>
  <c r="B85" i="1"/>
  <c r="L118" i="1"/>
  <c r="T118" i="1"/>
  <c r="I163" i="1"/>
  <c r="Q163" i="1"/>
  <c r="Y163" i="1"/>
  <c r="AG163" i="1"/>
  <c r="AW163" i="1"/>
  <c r="D140" i="1"/>
  <c r="G122" i="1"/>
  <c r="BL21" i="1"/>
  <c r="BN21" i="1" s="1"/>
  <c r="BO21" i="1" s="1"/>
  <c r="G5" i="1" s="1"/>
  <c r="BQ23" i="1"/>
  <c r="BL25" i="1"/>
  <c r="BN25" i="1" s="1"/>
  <c r="BO25" i="1" s="1"/>
  <c r="K5" i="1" s="1"/>
  <c r="BL29" i="1"/>
  <c r="BN29" i="1" s="1"/>
  <c r="BO29" i="1" s="1"/>
  <c r="O5" i="1" s="1"/>
  <c r="BQ31" i="1"/>
  <c r="BL33" i="1"/>
  <c r="BN33" i="1" s="1"/>
  <c r="BO33" i="1" s="1"/>
  <c r="S5" i="1" s="1"/>
  <c r="BL37" i="1"/>
  <c r="BN37" i="1" s="1"/>
  <c r="BO37" i="1" s="1"/>
  <c r="W5" i="1" s="1"/>
  <c r="BQ39" i="1"/>
  <c r="BL41" i="1"/>
  <c r="BN41" i="1" s="1"/>
  <c r="BO41" i="1" s="1"/>
  <c r="AA5" i="1" s="1"/>
  <c r="BL45" i="1"/>
  <c r="BN45" i="1" s="1"/>
  <c r="BO45" i="1" s="1"/>
  <c r="AE5" i="1" s="1"/>
  <c r="BQ47" i="1"/>
  <c r="BL49" i="1"/>
  <c r="BN49" i="1" s="1"/>
  <c r="BO49" i="1" s="1"/>
  <c r="AI5" i="1" s="1"/>
  <c r="BL53" i="1"/>
  <c r="BN53" i="1" s="1"/>
  <c r="BO53" i="1" s="1"/>
  <c r="AM5" i="1" s="1"/>
  <c r="BL57" i="1"/>
  <c r="BN57" i="1" s="1"/>
  <c r="BO57" i="1" s="1"/>
  <c r="AQ5" i="1" s="1"/>
  <c r="BL69" i="1"/>
  <c r="BN69" i="1" s="1"/>
  <c r="BO69" i="1" s="1"/>
  <c r="BC5" i="1" s="1"/>
  <c r="BL73" i="1"/>
  <c r="BN73" i="1" s="1"/>
  <c r="BO73" i="1" s="1"/>
  <c r="BG5" i="1" s="1"/>
  <c r="E118" i="1"/>
  <c r="M118" i="1"/>
  <c r="U118" i="1"/>
  <c r="AC118" i="1"/>
  <c r="AK118" i="1"/>
  <c r="P122" i="1"/>
  <c r="G123" i="1"/>
  <c r="AG83" i="1"/>
  <c r="F118" i="1"/>
  <c r="N118" i="1"/>
  <c r="V118" i="1"/>
  <c r="AD118" i="1"/>
  <c r="AL118" i="1"/>
  <c r="AT118" i="1"/>
  <c r="BB118" i="1"/>
  <c r="AJ118" i="1"/>
  <c r="X122" i="1"/>
  <c r="P123" i="1"/>
  <c r="BL18" i="1"/>
  <c r="Y83" i="1"/>
  <c r="AM118" i="1"/>
  <c r="B88" i="1"/>
  <c r="D89" i="1"/>
  <c r="AR118" i="1"/>
  <c r="AG122" i="1"/>
  <c r="X123" i="1"/>
  <c r="I83" i="1"/>
  <c r="B83" i="1" s="1"/>
  <c r="Q83" i="1"/>
  <c r="BE83" i="1"/>
  <c r="B87" i="1"/>
  <c r="F89" i="1"/>
  <c r="BN20" i="1" s="1"/>
  <c r="BO20" i="1" s="1"/>
  <c r="F5" i="1" s="1"/>
  <c r="AZ118" i="1"/>
  <c r="AO122" i="1"/>
  <c r="AG123" i="1"/>
  <c r="I118" i="1"/>
  <c r="Q118" i="1"/>
  <c r="Y118" i="1"/>
  <c r="AG118" i="1"/>
  <c r="AO118" i="1"/>
  <c r="AW118" i="1"/>
  <c r="BE118" i="1"/>
  <c r="F163" i="1"/>
  <c r="B92" i="1"/>
  <c r="N163" i="1"/>
  <c r="V163" i="1"/>
  <c r="AD163" i="1"/>
  <c r="AL163" i="1"/>
  <c r="AT163" i="1"/>
  <c r="BB163" i="1"/>
  <c r="E167" i="1"/>
  <c r="E171" i="1"/>
  <c r="E169" i="1"/>
  <c r="E168" i="1"/>
  <c r="E172" i="1"/>
  <c r="E170" i="1"/>
  <c r="E124" i="1"/>
  <c r="E127" i="1" s="1"/>
  <c r="E123" i="1"/>
  <c r="E122" i="1"/>
  <c r="M167" i="1"/>
  <c r="M171" i="1"/>
  <c r="M169" i="1"/>
  <c r="M168" i="1"/>
  <c r="M172" i="1"/>
  <c r="M170" i="1"/>
  <c r="M126" i="1"/>
  <c r="M124" i="1"/>
  <c r="M123" i="1"/>
  <c r="M122" i="1"/>
  <c r="U167" i="1"/>
  <c r="U171" i="1"/>
  <c r="U169" i="1"/>
  <c r="U170" i="1" s="1"/>
  <c r="U173" i="1" s="1"/>
  <c r="U168" i="1"/>
  <c r="U172" i="1"/>
  <c r="U126" i="1"/>
  <c r="U125" i="1"/>
  <c r="U124" i="1"/>
  <c r="U127" i="1" s="1"/>
  <c r="U123" i="1"/>
  <c r="U122" i="1"/>
  <c r="AC167" i="1"/>
  <c r="AC171" i="1"/>
  <c r="AC169" i="1"/>
  <c r="AC168" i="1"/>
  <c r="AC172" i="1"/>
  <c r="AC170" i="1"/>
  <c r="AC126" i="1"/>
  <c r="AC127" i="1"/>
  <c r="AC124" i="1"/>
  <c r="AC125" i="1" s="1"/>
  <c r="AC129" i="1" s="1"/>
  <c r="AC123" i="1"/>
  <c r="AC122" i="1"/>
  <c r="AK167" i="1"/>
  <c r="AK171" i="1"/>
  <c r="AK169" i="1"/>
  <c r="AK168" i="1"/>
  <c r="AK172" i="1"/>
  <c r="AK170" i="1"/>
  <c r="AK126" i="1"/>
  <c r="AK124" i="1"/>
  <c r="AK123" i="1"/>
  <c r="AK122" i="1"/>
  <c r="AK127" i="1"/>
  <c r="AS167" i="1"/>
  <c r="AS171" i="1"/>
  <c r="AS169" i="1"/>
  <c r="AS168" i="1"/>
  <c r="AS172" i="1"/>
  <c r="AS170" i="1"/>
  <c r="AS173" i="1" s="1"/>
  <c r="AS127" i="1"/>
  <c r="AS126" i="1"/>
  <c r="AS125" i="1"/>
  <c r="AS124" i="1"/>
  <c r="AS123" i="1"/>
  <c r="AS122" i="1"/>
  <c r="BA167" i="1"/>
  <c r="BA171" i="1"/>
  <c r="BA169" i="1"/>
  <c r="BA168" i="1"/>
  <c r="BA172" i="1"/>
  <c r="BA170" i="1"/>
  <c r="BA126" i="1"/>
  <c r="BA125" i="1"/>
  <c r="BA124" i="1"/>
  <c r="BA123" i="1"/>
  <c r="BA127" i="1"/>
  <c r="BA122" i="1"/>
  <c r="AB136" i="1"/>
  <c r="AB134" i="1"/>
  <c r="Z136" i="1"/>
  <c r="AB135" i="1"/>
  <c r="BH118" i="1"/>
  <c r="AO123" i="1"/>
  <c r="AO124" i="1"/>
  <c r="AO127" i="1" s="1"/>
  <c r="AW83" i="1"/>
  <c r="R118" i="1"/>
  <c r="Z118" i="1"/>
  <c r="AH118" i="1"/>
  <c r="AP118" i="1"/>
  <c r="AX118" i="1"/>
  <c r="BF118" i="1"/>
  <c r="B113" i="1"/>
  <c r="B118" i="1" s="1"/>
  <c r="AW123" i="1"/>
  <c r="G163" i="1"/>
  <c r="O163" i="1"/>
  <c r="W163" i="1"/>
  <c r="AE163" i="1"/>
  <c r="AM163" i="1"/>
  <c r="AU163" i="1"/>
  <c r="BC163" i="1"/>
  <c r="F171" i="1"/>
  <c r="F169" i="1"/>
  <c r="F168" i="1"/>
  <c r="F172" i="1"/>
  <c r="F170" i="1"/>
  <c r="N171" i="1"/>
  <c r="N169" i="1"/>
  <c r="N168" i="1"/>
  <c r="N172" i="1"/>
  <c r="N170" i="1"/>
  <c r="V171" i="1"/>
  <c r="V169" i="1"/>
  <c r="V127" i="1"/>
  <c r="V168" i="1"/>
  <c r="V172" i="1"/>
  <c r="V170" i="1"/>
  <c r="AD171" i="1"/>
  <c r="AD169" i="1"/>
  <c r="AD168" i="1"/>
  <c r="AD172" i="1"/>
  <c r="AD170" i="1"/>
  <c r="AL171" i="1"/>
  <c r="AL169" i="1"/>
  <c r="AL168" i="1"/>
  <c r="AL172" i="1"/>
  <c r="AL170" i="1"/>
  <c r="AT171" i="1"/>
  <c r="AT169" i="1"/>
  <c r="AT168" i="1"/>
  <c r="AT172" i="1"/>
  <c r="AT170" i="1"/>
  <c r="BB171" i="1"/>
  <c r="BB169" i="1"/>
  <c r="BB168" i="1"/>
  <c r="BB172" i="1"/>
  <c r="BB170" i="1"/>
  <c r="AS118" i="1"/>
  <c r="BA118" i="1"/>
  <c r="H122" i="1"/>
  <c r="Q122" i="1"/>
  <c r="Y122" i="1"/>
  <c r="AH122" i="1"/>
  <c r="AP122" i="1"/>
  <c r="AY122" i="1"/>
  <c r="BH122" i="1"/>
  <c r="H123" i="1"/>
  <c r="Q123" i="1"/>
  <c r="Y123" i="1"/>
  <c r="AH123" i="1"/>
  <c r="AP123" i="1"/>
  <c r="AX123" i="1"/>
  <c r="BF123" i="1"/>
  <c r="Q124" i="1"/>
  <c r="Q125" i="1" s="1"/>
  <c r="Y124" i="1"/>
  <c r="AH124" i="1"/>
  <c r="AP124" i="1"/>
  <c r="AX124" i="1"/>
  <c r="BF124" i="1"/>
  <c r="AP125" i="1"/>
  <c r="AX125" i="1"/>
  <c r="Y135" i="1" s="1"/>
  <c r="BF125" i="1"/>
  <c r="F126" i="1"/>
  <c r="D127" i="1"/>
  <c r="N127" i="1"/>
  <c r="X127" i="1"/>
  <c r="AW127" i="1"/>
  <c r="AA135" i="1" s="1"/>
  <c r="V167" i="1"/>
  <c r="AQ172" i="1"/>
  <c r="H163" i="1"/>
  <c r="P163" i="1"/>
  <c r="X163" i="1"/>
  <c r="AF163" i="1"/>
  <c r="AN163" i="1"/>
  <c r="AV163" i="1"/>
  <c r="BD163" i="1"/>
  <c r="G168" i="1"/>
  <c r="G172" i="1"/>
  <c r="G170" i="1"/>
  <c r="G167" i="1"/>
  <c r="O168" i="1"/>
  <c r="O172" i="1"/>
  <c r="O170" i="1"/>
  <c r="O167" i="1"/>
  <c r="W168" i="1"/>
  <c r="W172" i="1"/>
  <c r="W170" i="1"/>
  <c r="W167" i="1"/>
  <c r="AE127" i="1"/>
  <c r="AE168" i="1"/>
  <c r="AE172" i="1"/>
  <c r="AE170" i="1"/>
  <c r="AE167" i="1"/>
  <c r="AM168" i="1"/>
  <c r="AM167" i="1"/>
  <c r="AU127" i="1"/>
  <c r="AU168" i="1"/>
  <c r="AU172" i="1"/>
  <c r="AA180" i="1" s="1"/>
  <c r="AU170" i="1"/>
  <c r="Y180" i="1" s="1"/>
  <c r="AU167" i="1"/>
  <c r="BC127" i="1"/>
  <c r="BC168" i="1"/>
  <c r="BC172" i="1"/>
  <c r="BC170" i="1"/>
  <c r="BC167" i="1"/>
  <c r="I122" i="1"/>
  <c r="R122" i="1"/>
  <c r="Z122" i="1"/>
  <c r="AI122" i="1"/>
  <c r="AZ122" i="1"/>
  <c r="I123" i="1"/>
  <c r="R123" i="1"/>
  <c r="Z123" i="1"/>
  <c r="AI123" i="1"/>
  <c r="AQ123" i="1"/>
  <c r="AY123" i="1"/>
  <c r="BG123" i="1"/>
  <c r="R124" i="1"/>
  <c r="Z124" i="1"/>
  <c r="AI124" i="1"/>
  <c r="AQ124" i="1"/>
  <c r="AY124" i="1"/>
  <c r="BG124" i="1"/>
  <c r="BG125" i="1" s="1"/>
  <c r="G125" i="1"/>
  <c r="P125" i="1"/>
  <c r="P129" i="1" s="1"/>
  <c r="X125" i="1"/>
  <c r="X129" i="1" s="1"/>
  <c r="AG125" i="1"/>
  <c r="AQ125" i="1"/>
  <c r="AY125" i="1"/>
  <c r="G126" i="1"/>
  <c r="O127" i="1"/>
  <c r="Y127" i="1"/>
  <c r="AL127" i="1"/>
  <c r="AY127" i="1"/>
  <c r="AD167" i="1"/>
  <c r="R168" i="1"/>
  <c r="G169" i="1"/>
  <c r="G173" i="1" s="1"/>
  <c r="BC171" i="1"/>
  <c r="AY172" i="1"/>
  <c r="H168" i="1"/>
  <c r="H167" i="1"/>
  <c r="H171" i="1"/>
  <c r="H169" i="1"/>
  <c r="H172" i="1" s="1"/>
  <c r="P168" i="1"/>
  <c r="P172" i="1"/>
  <c r="P170" i="1"/>
  <c r="P167" i="1"/>
  <c r="P171" i="1"/>
  <c r="P169" i="1"/>
  <c r="X168" i="1"/>
  <c r="X172" i="1"/>
  <c r="X170" i="1"/>
  <c r="X167" i="1"/>
  <c r="X171" i="1"/>
  <c r="X169" i="1"/>
  <c r="X173" i="1" s="1"/>
  <c r="AF168" i="1"/>
  <c r="AF172" i="1"/>
  <c r="AF170" i="1"/>
  <c r="AF167" i="1"/>
  <c r="AF171" i="1"/>
  <c r="AF169" i="1"/>
  <c r="AN168" i="1"/>
  <c r="AN167" i="1"/>
  <c r="AN171" i="1"/>
  <c r="AN169" i="1"/>
  <c r="AN172" i="1" s="1"/>
  <c r="AV168" i="1"/>
  <c r="AV172" i="1"/>
  <c r="AV170" i="1"/>
  <c r="AV167" i="1"/>
  <c r="W179" i="1" s="1"/>
  <c r="AV171" i="1"/>
  <c r="AV169" i="1"/>
  <c r="BD168" i="1"/>
  <c r="BD172" i="1"/>
  <c r="BD170" i="1"/>
  <c r="BD167" i="1"/>
  <c r="BD171" i="1"/>
  <c r="BD169" i="1"/>
  <c r="BD173" i="1" s="1"/>
  <c r="AE118" i="1"/>
  <c r="AU118" i="1"/>
  <c r="BC118" i="1"/>
  <c r="K122" i="1"/>
  <c r="S122" i="1"/>
  <c r="AA122" i="1"/>
  <c r="AJ122" i="1"/>
  <c r="AR122" i="1"/>
  <c r="K123" i="1"/>
  <c r="S123" i="1"/>
  <c r="AA123" i="1"/>
  <c r="AJ123" i="1"/>
  <c r="AR123" i="1"/>
  <c r="AZ123" i="1"/>
  <c r="BH123" i="1"/>
  <c r="K124" i="1"/>
  <c r="K125" i="1" s="1"/>
  <c r="S124" i="1"/>
  <c r="AA124" i="1"/>
  <c r="AJ124" i="1"/>
  <c r="AR124" i="1"/>
  <c r="AZ124" i="1"/>
  <c r="BH124" i="1"/>
  <c r="H125" i="1"/>
  <c r="Y125" i="1"/>
  <c r="AH125" i="1"/>
  <c r="AR125" i="1"/>
  <c r="AZ125" i="1"/>
  <c r="BH125" i="1"/>
  <c r="H126" i="1"/>
  <c r="AH126" i="1"/>
  <c r="P127" i="1"/>
  <c r="Z127" i="1"/>
  <c r="B158" i="1"/>
  <c r="Z168" i="1"/>
  <c r="O169" i="1"/>
  <c r="O173" i="1" s="1"/>
  <c r="K170" i="1"/>
  <c r="J163" i="1"/>
  <c r="R163" i="1"/>
  <c r="Z163" i="1"/>
  <c r="AH163" i="1"/>
  <c r="AP163" i="1"/>
  <c r="AX163" i="1"/>
  <c r="BF163" i="1"/>
  <c r="I168" i="1"/>
  <c r="I167" i="1"/>
  <c r="I171" i="1"/>
  <c r="I169" i="1"/>
  <c r="Q168" i="1"/>
  <c r="Q172" i="1"/>
  <c r="Q170" i="1"/>
  <c r="Q167" i="1"/>
  <c r="Q171" i="1"/>
  <c r="Q169" i="1"/>
  <c r="Y168" i="1"/>
  <c r="Y172" i="1"/>
  <c r="Y170" i="1"/>
  <c r="Y167" i="1"/>
  <c r="Y171" i="1"/>
  <c r="Y169" i="1"/>
  <c r="Y173" i="1" s="1"/>
  <c r="AG168" i="1"/>
  <c r="AG172" i="1"/>
  <c r="AG170" i="1"/>
  <c r="AG167" i="1"/>
  <c r="AG171" i="1"/>
  <c r="AG169" i="1"/>
  <c r="AO168" i="1"/>
  <c r="AO170" i="1"/>
  <c r="AO167" i="1"/>
  <c r="AO171" i="1"/>
  <c r="AO169" i="1"/>
  <c r="AO172" i="1" s="1"/>
  <c r="AW168" i="1"/>
  <c r="AW172" i="1"/>
  <c r="AW170" i="1"/>
  <c r="AW167" i="1"/>
  <c r="AW171" i="1"/>
  <c r="AW169" i="1"/>
  <c r="BE168" i="1"/>
  <c r="BE172" i="1"/>
  <c r="BE170" i="1"/>
  <c r="BE167" i="1"/>
  <c r="BE171" i="1"/>
  <c r="BE169" i="1"/>
  <c r="BE173" i="1" s="1"/>
  <c r="AF118" i="1"/>
  <c r="BD118" i="1"/>
  <c r="L122" i="1"/>
  <c r="T122" i="1"/>
  <c r="BB122" i="1"/>
  <c r="L123" i="1"/>
  <c r="T123" i="1"/>
  <c r="L124" i="1"/>
  <c r="T124" i="1"/>
  <c r="T125" i="1" s="1"/>
  <c r="I125" i="1"/>
  <c r="R125" i="1"/>
  <c r="Z125" i="1"/>
  <c r="AI125" i="1"/>
  <c r="I126" i="1"/>
  <c r="AQ126" i="1"/>
  <c r="G127" i="1"/>
  <c r="Q127" i="1"/>
  <c r="BB127" i="1"/>
  <c r="AT167" i="1"/>
  <c r="W169" i="1"/>
  <c r="S170" i="1"/>
  <c r="G171" i="1"/>
  <c r="J172" i="1"/>
  <c r="J170" i="1"/>
  <c r="J167" i="1"/>
  <c r="J171" i="1"/>
  <c r="J169" i="1"/>
  <c r="R172" i="1"/>
  <c r="R170" i="1"/>
  <c r="R167" i="1"/>
  <c r="R171" i="1"/>
  <c r="R169" i="1"/>
  <c r="Z172" i="1"/>
  <c r="Z170" i="1"/>
  <c r="Z167" i="1"/>
  <c r="Z171" i="1"/>
  <c r="Z169" i="1"/>
  <c r="Z173" i="1" s="1"/>
  <c r="AH172" i="1"/>
  <c r="AH170" i="1"/>
  <c r="AH167" i="1"/>
  <c r="AH171" i="1"/>
  <c r="AH169" i="1"/>
  <c r="AH127" i="1"/>
  <c r="AP172" i="1"/>
  <c r="AP170" i="1"/>
  <c r="AP167" i="1"/>
  <c r="AP171" i="1"/>
  <c r="AP169" i="1"/>
  <c r="AP173" i="1" s="1"/>
  <c r="AP127" i="1"/>
  <c r="AX172" i="1"/>
  <c r="AX170" i="1"/>
  <c r="AX167" i="1"/>
  <c r="AX171" i="1"/>
  <c r="AX169" i="1"/>
  <c r="AX127" i="1"/>
  <c r="BF172" i="1"/>
  <c r="BF170" i="1"/>
  <c r="BF167" i="1"/>
  <c r="BF171" i="1"/>
  <c r="BF169" i="1"/>
  <c r="BF173" i="1" s="1"/>
  <c r="G118" i="1"/>
  <c r="D122" i="1"/>
  <c r="AD122" i="1"/>
  <c r="AT122" i="1"/>
  <c r="BC122" i="1"/>
  <c r="D123" i="1"/>
  <c r="AD123" i="1"/>
  <c r="AL123" i="1"/>
  <c r="AT123" i="1"/>
  <c r="BB123" i="1"/>
  <c r="AD124" i="1"/>
  <c r="AL124" i="1"/>
  <c r="AT124" i="1"/>
  <c r="AT129" i="1" s="1"/>
  <c r="BB124" i="1"/>
  <c r="AT125" i="1"/>
  <c r="BB125" i="1"/>
  <c r="K126" i="1"/>
  <c r="AA126" i="1"/>
  <c r="H127" i="1"/>
  <c r="R127" i="1"/>
  <c r="AD127" i="1"/>
  <c r="BD127" i="1"/>
  <c r="AQ129" i="1"/>
  <c r="B159" i="1"/>
  <c r="BB167" i="1"/>
  <c r="AP168" i="1"/>
  <c r="AE169" i="1"/>
  <c r="O171" i="1"/>
  <c r="D163" i="1"/>
  <c r="L163" i="1"/>
  <c r="T163" i="1"/>
  <c r="AB163" i="1"/>
  <c r="AJ163" i="1"/>
  <c r="AR163" i="1"/>
  <c r="AZ163" i="1"/>
  <c r="BH163" i="1"/>
  <c r="K167" i="1"/>
  <c r="K171" i="1"/>
  <c r="K169" i="1"/>
  <c r="K127" i="1"/>
  <c r="K168" i="1"/>
  <c r="S167" i="1"/>
  <c r="S171" i="1"/>
  <c r="S169" i="1"/>
  <c r="S127" i="1"/>
  <c r="S168" i="1"/>
  <c r="AA167" i="1"/>
  <c r="AA171" i="1"/>
  <c r="AA169" i="1"/>
  <c r="AA173" i="1" s="1"/>
  <c r="AA127" i="1"/>
  <c r="AA168" i="1"/>
  <c r="AI167" i="1"/>
  <c r="AI171" i="1"/>
  <c r="AI169" i="1"/>
  <c r="AI168" i="1"/>
  <c r="AQ171" i="1"/>
  <c r="AQ169" i="1"/>
  <c r="AQ168" i="1"/>
  <c r="AY167" i="1"/>
  <c r="AY171" i="1"/>
  <c r="AY169" i="1"/>
  <c r="AY168" i="1"/>
  <c r="BG167" i="1"/>
  <c r="BG171" i="1"/>
  <c r="BG169" i="1"/>
  <c r="BG168" i="1"/>
  <c r="H118" i="1"/>
  <c r="N122" i="1"/>
  <c r="V122" i="1"/>
  <c r="AE122" i="1"/>
  <c r="AM122" i="1"/>
  <c r="AV122" i="1"/>
  <c r="W135" i="1" s="1"/>
  <c r="BD122" i="1"/>
  <c r="N123" i="1"/>
  <c r="V123" i="1"/>
  <c r="AE123" i="1"/>
  <c r="AM123" i="1"/>
  <c r="AU123" i="1"/>
  <c r="BC123" i="1"/>
  <c r="N124" i="1"/>
  <c r="N125" i="1" s="1"/>
  <c r="V124" i="1"/>
  <c r="V125" i="1" s="1"/>
  <c r="AE124" i="1"/>
  <c r="AE125" i="1" s="1"/>
  <c r="AM124" i="1"/>
  <c r="AM125" i="1" s="1"/>
  <c r="AU124" i="1"/>
  <c r="AU129" i="1" s="1"/>
  <c r="BC124" i="1"/>
  <c r="AU125" i="1"/>
  <c r="BC125" i="1"/>
  <c r="T126" i="1"/>
  <c r="I127" i="1"/>
  <c r="AF127" i="1"/>
  <c r="BE127" i="1"/>
  <c r="BE129" i="1" s="1"/>
  <c r="K163" i="1"/>
  <c r="AX168" i="1"/>
  <c r="AM169" i="1"/>
  <c r="AM172" i="1" s="1"/>
  <c r="AI170" i="1"/>
  <c r="W171" i="1"/>
  <c r="S172" i="1"/>
  <c r="E163" i="1"/>
  <c r="M163" i="1"/>
  <c r="U163" i="1"/>
  <c r="AC163" i="1"/>
  <c r="AK163" i="1"/>
  <c r="AS163" i="1"/>
  <c r="BA173" i="1"/>
  <c r="BA163" i="1"/>
  <c r="D167" i="1"/>
  <c r="D171" i="1"/>
  <c r="D169" i="1"/>
  <c r="D168" i="1"/>
  <c r="D172" i="1"/>
  <c r="D170" i="1"/>
  <c r="L167" i="1"/>
  <c r="L171" i="1"/>
  <c r="L169" i="1"/>
  <c r="L168" i="1"/>
  <c r="L172" i="1"/>
  <c r="L170" i="1"/>
  <c r="T167" i="1"/>
  <c r="T171" i="1"/>
  <c r="T169" i="1"/>
  <c r="T168" i="1"/>
  <c r="T172" i="1"/>
  <c r="T170" i="1"/>
  <c r="AB167" i="1"/>
  <c r="AB171" i="1"/>
  <c r="AB169" i="1"/>
  <c r="AB168" i="1"/>
  <c r="AB172" i="1"/>
  <c r="AB170" i="1"/>
  <c r="AJ167" i="1"/>
  <c r="AJ171" i="1"/>
  <c r="AJ169" i="1"/>
  <c r="AJ127" i="1"/>
  <c r="AJ168" i="1"/>
  <c r="AJ172" i="1"/>
  <c r="AJ170" i="1"/>
  <c r="AR167" i="1"/>
  <c r="AR171" i="1"/>
  <c r="AR169" i="1"/>
  <c r="AR127" i="1"/>
  <c r="AR168" i="1"/>
  <c r="AR172" i="1"/>
  <c r="AR170" i="1"/>
  <c r="AZ167" i="1"/>
  <c r="AZ171" i="1"/>
  <c r="AZ169" i="1"/>
  <c r="AZ127" i="1"/>
  <c r="AZ168" i="1"/>
  <c r="AZ172" i="1"/>
  <c r="AZ170" i="1"/>
  <c r="BH167" i="1"/>
  <c r="BH171" i="1"/>
  <c r="BH169" i="1"/>
  <c r="BH168" i="1"/>
  <c r="BH172" i="1"/>
  <c r="BH170" i="1"/>
  <c r="BG118" i="1"/>
  <c r="F122" i="1"/>
  <c r="O122" i="1"/>
  <c r="W122" i="1"/>
  <c r="AF122" i="1"/>
  <c r="AN122" i="1"/>
  <c r="AW122" i="1"/>
  <c r="AW129" i="1" s="1"/>
  <c r="BF122" i="1"/>
  <c r="W136" i="1" s="1"/>
  <c r="F123" i="1"/>
  <c r="O123" i="1"/>
  <c r="W123" i="1"/>
  <c r="AF123" i="1"/>
  <c r="AN123" i="1"/>
  <c r="AV123" i="1"/>
  <c r="BD123" i="1"/>
  <c r="F124" i="1"/>
  <c r="F125" i="1" s="1"/>
  <c r="O124" i="1"/>
  <c r="O125" i="1" s="1"/>
  <c r="W124" i="1"/>
  <c r="AF124" i="1"/>
  <c r="AF125" i="1" s="1"/>
  <c r="AN124" i="1"/>
  <c r="AV124" i="1"/>
  <c r="BD124" i="1"/>
  <c r="D125" i="1"/>
  <c r="AV125" i="1"/>
  <c r="BD125" i="1"/>
  <c r="D126" i="1"/>
  <c r="AD126" i="1"/>
  <c r="AL126" i="1"/>
  <c r="AT126" i="1"/>
  <c r="BB126" i="1"/>
  <c r="Z135" i="1" s="1"/>
  <c r="L127" i="1"/>
  <c r="AG127" i="1"/>
  <c r="AT127" i="1"/>
  <c r="B156" i="1"/>
  <c r="S163" i="1"/>
  <c r="F167" i="1"/>
  <c r="BF168" i="1"/>
  <c r="AU169" i="1"/>
  <c r="AQ170" i="1"/>
  <c r="AE171" i="1"/>
  <c r="AA172" i="1"/>
  <c r="AY173" i="1" l="1"/>
  <c r="J173" i="1"/>
  <c r="AV173" i="1"/>
  <c r="AF173" i="1"/>
  <c r="P173" i="1"/>
  <c r="BB129" i="1"/>
  <c r="Z179" i="1"/>
  <c r="Y129" i="1"/>
  <c r="AH129" i="1"/>
  <c r="AD173" i="1"/>
  <c r="AC173" i="1"/>
  <c r="L173" i="1"/>
  <c r="AA179" i="1"/>
  <c r="BG129" i="1"/>
  <c r="H129" i="1"/>
  <c r="AY129" i="1"/>
  <c r="F173" i="1"/>
  <c r="Q129" i="1"/>
  <c r="AR173" i="1"/>
  <c r="K129" i="1"/>
  <c r="B126" i="1"/>
  <c r="B137" i="1" s="1"/>
  <c r="BG127" i="1"/>
  <c r="AA136" i="1"/>
  <c r="AK173" i="1"/>
  <c r="Z180" i="1"/>
  <c r="AG129" i="1"/>
  <c r="W180" i="1"/>
  <c r="AU173" i="1"/>
  <c r="Y136" i="1"/>
  <c r="W173" i="1"/>
  <c r="I172" i="1"/>
  <c r="B172" i="1" s="1"/>
  <c r="BH129" i="1"/>
  <c r="Z129" i="1"/>
  <c r="AL173" i="1"/>
  <c r="E173" i="1"/>
  <c r="BH173" i="1"/>
  <c r="AQ173" i="1"/>
  <c r="X179" i="1"/>
  <c r="X180" i="1"/>
  <c r="X134" i="1"/>
  <c r="AH173" i="1"/>
  <c r="AZ129" i="1"/>
  <c r="H170" i="1"/>
  <c r="H173" i="1" s="1"/>
  <c r="R129" i="1"/>
  <c r="BF129" i="1"/>
  <c r="U129" i="1"/>
  <c r="E2" i="1"/>
  <c r="Y179" i="1"/>
  <c r="AT173" i="1"/>
  <c r="X136" i="1"/>
  <c r="AC136" i="1" s="1"/>
  <c r="X135" i="1"/>
  <c r="AC135" i="1" s="1"/>
  <c r="AI173" i="1"/>
  <c r="S173" i="1"/>
  <c r="R173" i="1"/>
  <c r="I170" i="1"/>
  <c r="I173" i="1" s="1"/>
  <c r="V173" i="1"/>
  <c r="AD125" i="1"/>
  <c r="AD129" i="1" s="1"/>
  <c r="AZ173" i="1"/>
  <c r="AJ173" i="1"/>
  <c r="T173" i="1"/>
  <c r="D173" i="1"/>
  <c r="AX173" i="1"/>
  <c r="L129" i="1"/>
  <c r="AN170" i="1"/>
  <c r="AN173" i="1" s="1"/>
  <c r="I129" i="1"/>
  <c r="B163" i="1"/>
  <c r="B164" i="1" s="1"/>
  <c r="L125" i="1"/>
  <c r="K173" i="1"/>
  <c r="AE173" i="1"/>
  <c r="AG173" i="1"/>
  <c r="AR129" i="1"/>
  <c r="BC173" i="1"/>
  <c r="AX129" i="1"/>
  <c r="BB173" i="1"/>
  <c r="AS129" i="1"/>
  <c r="AB173" i="1"/>
  <c r="W178" i="1"/>
  <c r="BC129" i="1"/>
  <c r="BD129" i="1"/>
  <c r="X178" i="1"/>
  <c r="S125" i="1"/>
  <c r="S129" i="1" s="1"/>
  <c r="AW173" i="1"/>
  <c r="Q173" i="1"/>
  <c r="AJ129" i="1"/>
  <c r="BA129" i="1"/>
  <c r="AK129" i="1"/>
  <c r="E125" i="1"/>
  <c r="E129" i="1" s="1"/>
  <c r="G129" i="1"/>
  <c r="BN24" i="1"/>
  <c r="BO24" i="1" s="1"/>
  <c r="J5" i="1" s="1"/>
  <c r="BN42" i="1"/>
  <c r="BO42" i="1" s="1"/>
  <c r="AB5" i="1" s="1"/>
  <c r="AP129" i="1"/>
  <c r="N173" i="1"/>
  <c r="M173" i="1"/>
  <c r="BG172" i="1"/>
  <c r="AM127" i="1"/>
  <c r="AO173" i="1"/>
  <c r="AF129" i="1"/>
  <c r="BL89" i="1"/>
  <c r="C13" i="1" s="1"/>
  <c r="BN18" i="1"/>
  <c r="BO18" i="1" s="1"/>
  <c r="D5" i="1" s="1"/>
  <c r="V129" i="1"/>
  <c r="T129" i="1"/>
  <c r="W129" i="1"/>
  <c r="BG170" i="1"/>
  <c r="AO129" i="1"/>
  <c r="AN125" i="1"/>
  <c r="B168" i="1"/>
  <c r="F127" i="1"/>
  <c r="F129" i="1" s="1"/>
  <c r="N129" i="1"/>
  <c r="AL125" i="1"/>
  <c r="AL129" i="1" s="1"/>
  <c r="B122" i="1"/>
  <c r="AI129" i="1"/>
  <c r="W134" i="1"/>
  <c r="M125" i="1"/>
  <c r="M129" i="1" s="1"/>
  <c r="B119" i="1"/>
  <c r="B171" i="1"/>
  <c r="AA125" i="1"/>
  <c r="AA129" i="1" s="1"/>
  <c r="B123" i="1"/>
  <c r="B135" i="1" s="1"/>
  <c r="AN127" i="1"/>
  <c r="Z178" i="1"/>
  <c r="B167" i="1"/>
  <c r="AM170" i="1"/>
  <c r="W125" i="1"/>
  <c r="AB137" i="1"/>
  <c r="AE129" i="1"/>
  <c r="D129" i="1"/>
  <c r="AM173" i="1"/>
  <c r="AV129" i="1"/>
  <c r="O129" i="1"/>
  <c r="Z134" i="1"/>
  <c r="Z137" i="1" s="1"/>
  <c r="B77" i="1"/>
  <c r="AA178" i="1" l="1"/>
  <c r="AA181" i="1" s="1"/>
  <c r="AN132" i="1"/>
  <c r="AN129" i="1"/>
  <c r="Y134" i="1"/>
  <c r="B127" i="1"/>
  <c r="B138" i="1" s="1"/>
  <c r="BG173" i="1"/>
  <c r="B173" i="1" s="1"/>
  <c r="B174" i="1" s="1"/>
  <c r="B175" i="1" s="1"/>
  <c r="B185" i="1"/>
  <c r="AA134" i="1"/>
  <c r="X137" i="1"/>
  <c r="X181" i="1"/>
  <c r="B182" i="1"/>
  <c r="Y178" i="1"/>
  <c r="B170" i="1"/>
  <c r="AM129" i="1"/>
  <c r="B129" i="1" s="1"/>
  <c r="W181" i="1"/>
  <c r="B181" i="1"/>
  <c r="B125" i="1"/>
  <c r="B136" i="1" s="1"/>
  <c r="B184" i="1"/>
  <c r="Z181" i="1"/>
  <c r="B134" i="1"/>
  <c r="B130" i="1" l="1"/>
  <c r="B149" i="1" s="1"/>
  <c r="B141" i="1"/>
  <c r="D139" i="1"/>
  <c r="W137" i="1"/>
  <c r="B142" i="1"/>
  <c r="Y181" i="1"/>
  <c r="B183" i="1"/>
  <c r="B187" i="1" s="1"/>
  <c r="AC134" i="1"/>
  <c r="AC137" i="1" s="1"/>
  <c r="AO132" i="1"/>
  <c r="D184" i="1"/>
  <c r="D185" i="1"/>
  <c r="Y137" i="1"/>
  <c r="D182" i="1"/>
  <c r="D181" i="1"/>
  <c r="AA137" i="1"/>
  <c r="B198" i="1" l="1"/>
  <c r="B196" i="1"/>
  <c r="B151" i="1"/>
  <c r="B131" i="1"/>
  <c r="B150" i="1"/>
  <c r="B147" i="1"/>
  <c r="B148" i="1"/>
  <c r="B145" i="1"/>
  <c r="B195" i="1"/>
  <c r="B144" i="1"/>
  <c r="B192" i="1"/>
  <c r="B193" i="1"/>
  <c r="AD134" i="1"/>
  <c r="B146" i="1"/>
  <c r="D183" i="1"/>
  <c r="B19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EC59CDB7-9411-419C-B915-60D9A33745D6}">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A407FF01-B029-4F9A-A795-60386033C199}">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DB8B2B1F-1217-45FB-82D9-4F97887161CB}">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E7DF8F75-FF0E-45B5-ACE4-553032AD2102}">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BIGOT DE MOROGUES Francis</author>
  </authors>
  <commentList>
    <comment ref="C9" authorId="0" shapeId="0" xr:uid="{08CA0853-AF97-4968-87C8-E192E872BB10}">
      <text>
        <r>
          <rPr>
            <b/>
            <sz val="9"/>
            <color indexed="81"/>
            <rFont val="Tahoma"/>
            <family val="2"/>
          </rPr>
          <t>si rouge l'import destiné aux CI est supérieur à la CI</t>
        </r>
      </text>
    </comment>
  </commentList>
</comments>
</file>

<file path=xl/sharedStrings.xml><?xml version="1.0" encoding="utf-8"?>
<sst xmlns="http://schemas.openxmlformats.org/spreadsheetml/2006/main" count="917" uniqueCount="205">
  <si>
    <t>Coef CI</t>
  </si>
  <si>
    <t>Flux négatif</t>
  </si>
  <si>
    <t>Import</t>
  </si>
  <si>
    <t>Contrôle global</t>
  </si>
  <si>
    <t>Contrôle actualisation fiche</t>
  </si>
  <si>
    <t>Part des consommations intermédiaires origine France dans la CI</t>
  </si>
  <si>
    <t>(P+I-E-C_int-D)/(P+I)</t>
  </si>
  <si>
    <r>
      <t xml:space="preserve">Vert clair si E=R à </t>
    </r>
    <r>
      <rPr>
        <sz val="10"/>
        <rFont val="Calibri"/>
        <family val="2"/>
      </rPr>
      <t>±</t>
    </r>
    <r>
      <rPr>
        <sz val="10"/>
        <rFont val="Arial"/>
        <family val="2"/>
      </rPr>
      <t>10 %</t>
    </r>
  </si>
  <si>
    <t>0range : ressources supérieures aux emplois</t>
  </si>
  <si>
    <t>Rouge : emplois supérieures aux ressources</t>
  </si>
  <si>
    <t>(CI bois totale * coef CI)  -  importation</t>
  </si>
  <si>
    <t>Consommation intermédiaire</t>
  </si>
  <si>
    <t>En k €</t>
  </si>
  <si>
    <t>01 - Plants de pépinière destinés à la sylviculture</t>
  </si>
  <si>
    <t>02 - Grumes et billons destinés au sciage, placage ou déroulage</t>
  </si>
  <si>
    <t>03 - Bois destinés à l'industrie</t>
  </si>
  <si>
    <t>04 - Bois destinés à l’énergie</t>
  </si>
  <si>
    <t>05 - Exploitation de bois</t>
  </si>
  <si>
    <t>06 - Services des coopératives forestières</t>
  </si>
  <si>
    <t>07 - Fabrication de textiles</t>
  </si>
  <si>
    <t>08 - Sciages bruts de Chêne</t>
  </si>
  <si>
    <t>09 - Sciages bruts de Hêtre</t>
  </si>
  <si>
    <t>10 - Sciages bruts : divers feuillus tempérés</t>
  </si>
  <si>
    <t>11 - Sciages de feuillus tropicaux</t>
  </si>
  <si>
    <t>12 - Sciages bruts de sapin-épicéa</t>
  </si>
  <si>
    <t>13 - Sciages bruts de Douglas</t>
  </si>
  <si>
    <t>14 - Sciages bruts : divers résineux</t>
  </si>
  <si>
    <t>15 - Sciages bruts de Pin maritime</t>
  </si>
  <si>
    <t>16 - Merrains</t>
  </si>
  <si>
    <t>17 - Autres types de sciage</t>
  </si>
  <si>
    <t>18 - Produits connexes du sciage destinés à la trituration</t>
  </si>
  <si>
    <t>19 - Produits connexes du sciage non destinés à la trituration</t>
  </si>
  <si>
    <t>20 - Produits rabotés</t>
  </si>
  <si>
    <t>20b - Produits collés</t>
  </si>
  <si>
    <t>29 - Produits bruts, sciés ou rabotés imprégnés</t>
  </si>
  <si>
    <t>30 - Fabrication de combustibles industriels à base de bois</t>
  </si>
  <si>
    <t>31 - Fabrication de placages et de panneaux de bois</t>
  </si>
  <si>
    <t xml:space="preserve">32 - Fabrication de produits finis à base de panneaux (plinthes, profilés de menuiserie…) </t>
  </si>
  <si>
    <t>33 - Fabrication de parquets assemblés</t>
  </si>
  <si>
    <t>34 - Fabrication de charpentes</t>
  </si>
  <si>
    <t>35 - Menuiseries extérieures</t>
  </si>
  <si>
    <t>36 - Menuiseries intérieures</t>
  </si>
  <si>
    <t>37 - Emballages en bois (autres que futailles)</t>
  </si>
  <si>
    <t>38 - Futailles</t>
  </si>
  <si>
    <t>39 - Coffrages pour le bétonnage, bardeaux en bois</t>
  </si>
  <si>
    <t>40 - Fabrication de produits d'aménagement extérieur</t>
  </si>
  <si>
    <t>41 - Fabrication d'objets divers en bois</t>
  </si>
  <si>
    <t>42 - Fabrication d'objets en liège</t>
  </si>
  <si>
    <t>43 - Fabrication de pâte à papier</t>
  </si>
  <si>
    <t>44 - Fabrication de papier et de carton</t>
  </si>
  <si>
    <t>45 - Fabrication d'articles en papier ou en carton</t>
  </si>
  <si>
    <t>46 - Industrie chimique</t>
  </si>
  <si>
    <t>47 - Fabrication de meubles en bois</t>
  </si>
  <si>
    <t>48 - Autres industries manufacturières (instruments de musique, jeux et jouets…)</t>
  </si>
  <si>
    <t>49 - Production d'électricité et de chaleur issues de la combustion de bois</t>
  </si>
  <si>
    <t>50 - Collecte, traitement et élimination des déchets ; récupération</t>
  </si>
  <si>
    <t>51 - Promotion immobilière de bâtiments "bois"</t>
  </si>
  <si>
    <t>52 - Génie civil</t>
  </si>
  <si>
    <t>53 - Travaux d'isolation</t>
  </si>
  <si>
    <t>54 - Travaux de menuiserie bois</t>
  </si>
  <si>
    <t>55 - Agencement de lieux de vente</t>
  </si>
  <si>
    <t>56 - Travaux de revêtement des sols et des murs</t>
  </si>
  <si>
    <t>57 - Travaux de charpente</t>
  </si>
  <si>
    <t>58 - Travaux de couverture par éléments</t>
  </si>
  <si>
    <t>59 - Travaux de maçonnerie générale et gros œuvre de bâtiment</t>
  </si>
  <si>
    <t>60 - Travaux d'installation de chauffage au bois</t>
  </si>
  <si>
    <t>61 - Commerce de gros "bois"</t>
  </si>
  <si>
    <t>62 - Commerce de détail "bois"</t>
  </si>
  <si>
    <t>63 - Transports et entreposage</t>
  </si>
  <si>
    <t>64 - Divers services de la filière bois</t>
  </si>
  <si>
    <t>Consommation finale</t>
  </si>
  <si>
    <t>Export</t>
  </si>
  <si>
    <t>Utilisation en consommation intermédiaire</t>
  </si>
  <si>
    <t>Total emploi</t>
  </si>
  <si>
    <t>Consommation finale satisfaite par l'import</t>
  </si>
  <si>
    <t>Ressource - Emploi</t>
  </si>
  <si>
    <t>Index</t>
  </si>
  <si>
    <t>Part production française dans la demande P-E/(P-E+I)</t>
  </si>
  <si>
    <t>emploi</t>
  </si>
  <si>
    <t>ressource</t>
  </si>
  <si>
    <t>Total</t>
  </si>
  <si>
    <t>CI_b</t>
  </si>
  <si>
    <t>Consommation intermédiaire bois</t>
  </si>
  <si>
    <t>CI_nb</t>
  </si>
  <si>
    <t>+ Consommations intermédiaires non bois</t>
  </si>
  <si>
    <t>%  consommation intermédiaire non bois/ production</t>
  </si>
  <si>
    <t>+ Valeur ajoutée</t>
  </si>
  <si>
    <t>% VA/Production en valeur</t>
  </si>
  <si>
    <t>P</t>
  </si>
  <si>
    <t>= Production</t>
  </si>
  <si>
    <t>+ Importation</t>
  </si>
  <si>
    <t>= Total ressource (P+I)</t>
  </si>
  <si>
    <t>D</t>
  </si>
  <si>
    <t>Emploi</t>
  </si>
  <si>
    <t>Emploi (ETP)</t>
  </si>
  <si>
    <t>Approche par marché</t>
  </si>
  <si>
    <t>01 - Plants de pépinière</t>
  </si>
  <si>
    <t>05 - Travaux d'exploitation de bois et de sylviculture</t>
  </si>
  <si>
    <t>07 - Textiles à base de bois</t>
  </si>
  <si>
    <t>10 - Sciages bruts d'autres feuillus tempérés</t>
  </si>
  <si>
    <t>14 - Sciages bruts d'autres résineux</t>
  </si>
  <si>
    <t>17 - Autres types de sciages</t>
  </si>
  <si>
    <t>29 - Produits imprégnés (bruts, sciés ou rabotés)</t>
  </si>
  <si>
    <t>30 - Combustibles industriels à base de bois</t>
  </si>
  <si>
    <t>31 - Placages et panneaux à base de bois</t>
  </si>
  <si>
    <t xml:space="preserve">32 - Produits finis à base de panneaux (plinthes, profilés de menuiserie…) </t>
  </si>
  <si>
    <t>33 - Parquets contrecollés</t>
  </si>
  <si>
    <t>34 - Charpentes</t>
  </si>
  <si>
    <t>37 - Emballages en bois (palette, ...)</t>
  </si>
  <si>
    <t>40 - Produits en bois pour aménagement extérieur</t>
  </si>
  <si>
    <t>41 - Objets divers en bois</t>
  </si>
  <si>
    <t>42 - Objets en liège</t>
  </si>
  <si>
    <t>43 - Pâte à papier</t>
  </si>
  <si>
    <t>44 - Papier et de carton</t>
  </si>
  <si>
    <t>45 - Articles en papier ou en carton</t>
  </si>
  <si>
    <t>46 - Produits de la chimie du bois</t>
  </si>
  <si>
    <t>47 - Meubles à base de bois</t>
  </si>
  <si>
    <t>48 - Autres produits manufacturiés (instruments de musique, jeux et jouets…)</t>
  </si>
  <si>
    <t>49 - Electricité et chaleur issues de la combustion de bois</t>
  </si>
  <si>
    <t>50 - Bois recyclés</t>
  </si>
  <si>
    <t>51 - Promotion immobilière de bâtiments et ouvrages en bois</t>
  </si>
  <si>
    <t>61 - Commerce de gros de produits bois</t>
  </si>
  <si>
    <t>62 - Commerce de détail de produits bois</t>
  </si>
  <si>
    <t>63 - Transports de bois à partir de la forêt</t>
  </si>
  <si>
    <t>64 - Divers services de support à la filière</t>
  </si>
  <si>
    <t>index</t>
  </si>
  <si>
    <t>Marché par destination</t>
  </si>
  <si>
    <t>Activité</t>
  </si>
  <si>
    <t>Valeur ajoutée par marché</t>
  </si>
  <si>
    <t>Construction</t>
  </si>
  <si>
    <t>Ameublement</t>
  </si>
  <si>
    <t>Pate &amp; papier &amp; carton</t>
  </si>
  <si>
    <t>Emballage - tonnellerie</t>
  </si>
  <si>
    <t>Energie</t>
  </si>
  <si>
    <t>Autre</t>
  </si>
  <si>
    <t>Demande finale</t>
  </si>
  <si>
    <t>CTRL</t>
  </si>
  <si>
    <t>Réaffectation aux marchés de la demande finale, autre et export</t>
  </si>
  <si>
    <t>Meuble</t>
  </si>
  <si>
    <t>Emballage bois et carton</t>
  </si>
  <si>
    <t>Produits de consommation courante</t>
  </si>
  <si>
    <t>Commerces et services</t>
  </si>
  <si>
    <t>Copacel, Rapport statistique 2017 :  pour répartir la conso de la branche 44 – Fabrication de papiers et cartons selon les marchés, en mettant les usages graphiques, les papiers d’hygiène et Autres en conso finale (46%) et 54 % pour le marché Emballage. La branche 45 - Articles en papier ou en carton va en autres marchés de consommation finale. toutes les autres branches du secteur sont réparties en 46% Autres marchés de consommation finale et 54% en emballage</t>
  </si>
  <si>
    <t xml:space="preserve"> </t>
  </si>
  <si>
    <t>Filière papier</t>
  </si>
  <si>
    <t>Valeur ajoutée des activités par marché</t>
  </si>
  <si>
    <t>Accès aux marchés</t>
  </si>
  <si>
    <t>Production et transformation de produits bois</t>
  </si>
  <si>
    <t>Mise en oeuvre de produits bois</t>
  </si>
  <si>
    <t>Total des marchés</t>
  </si>
  <si>
    <t>VA marché</t>
  </si>
  <si>
    <t>ETP par marché</t>
  </si>
  <si>
    <t>ctrl</t>
  </si>
  <si>
    <t>nota : autre = demande finale</t>
  </si>
  <si>
    <t>Emballage</t>
  </si>
  <si>
    <t>Autres marchés</t>
  </si>
  <si>
    <t>Niveau</t>
  </si>
  <si>
    <t>Noms</t>
  </si>
  <si>
    <t>32 - Fabrication de produits finis à base de panneaux (plinthes, profilés de menuiserie)</t>
  </si>
  <si>
    <t>Type d'étiquette</t>
  </si>
  <si>
    <t>Etiquettes</t>
  </si>
  <si>
    <t>Palette visible</t>
  </si>
  <si>
    <t>Palette de couleur</t>
  </si>
  <si>
    <t>Couleur</t>
  </si>
  <si>
    <t>nodeTags</t>
  </si>
  <si>
    <t>Nom du groupe d'étiquette</t>
  </si>
  <si>
    <t>Secteurs</t>
  </si>
  <si>
    <t>Sylviculture</t>
  </si>
  <si>
    <t>Bois d'industrie</t>
  </si>
  <si>
    <t>Service</t>
  </si>
  <si>
    <t>Bois énergie</t>
  </si>
  <si>
    <t>Bois d'oeuvre</t>
  </si>
  <si>
    <t>Espéces</t>
  </si>
  <si>
    <t>Chêne</t>
  </si>
  <si>
    <t>Pin Maritime</t>
  </si>
  <si>
    <t>Résineux divers</t>
  </si>
  <si>
    <t>Douglas</t>
  </si>
  <si>
    <t>Feuillus tropicaux</t>
  </si>
  <si>
    <t>Feuillus tempérés</t>
  </si>
  <si>
    <t>Hêtre</t>
  </si>
  <si>
    <t>Sapin</t>
  </si>
  <si>
    <t>Bilan Matière</t>
  </si>
  <si>
    <t>Bois disponible</t>
  </si>
  <si>
    <t>Fabrication de produits finis</t>
  </si>
  <si>
    <t>Services</t>
  </si>
  <si>
    <t>Usages du bois</t>
  </si>
  <si>
    <t>Connexes</t>
  </si>
  <si>
    <t>Fabrication de produits semi-finis</t>
  </si>
  <si>
    <t>Fabrication de Sciages</t>
  </si>
  <si>
    <t>Types de bois</t>
  </si>
  <si>
    <t>Sylviculture:Transformation:Usages:Service</t>
  </si>
  <si>
    <t>Sylviculture:Transformation</t>
  </si>
  <si>
    <t>Transformation</t>
  </si>
  <si>
    <t>Usages</t>
  </si>
  <si>
    <t>Usage du bois</t>
  </si>
  <si>
    <t>Produits finis</t>
  </si>
  <si>
    <t>Produits semi-finis</t>
  </si>
  <si>
    <t>32 - Fabrication de produits finis à base de panneaux</t>
  </si>
  <si>
    <t>48 - Autres industries manufacturières</t>
  </si>
  <si>
    <t>Chêne:Sapin:Hêtre:Feuillus tempérés:Feuillus tropicaux:Douglas:Résineux divers:Pin Maritime</t>
  </si>
  <si>
    <t>Bois d'oeuvre:Bois d'industrie:Bois énergie</t>
  </si>
  <si>
    <t>Première transformation</t>
  </si>
  <si>
    <t>20 - Produits rabotés:20b - Produits collés:44 - Fabrication de papier et de carton</t>
  </si>
  <si>
    <t>45 - Fabrication d'articles en papier ou en carton:29 - Produits bruts, sciés ou rabotés imprégnés:30 - Fabrication de combustibles industriels à base de bois:32 - Fabrication de produits finis à base de panneaux:33 - Fabrication de parquets assemblés:34 - Fabrication de charpentes:35 - Menuiseries extérieures:36 - Menuiseries intérieures:39 - Coffrages pour le bétonnage, bardeaux en bois:40 - Fabrication de produits d'aménagement extérieur:41 - Fabrication d'objets divers en bois:42 - Fabrication d'objets en liège:44 - Fabrication de papier et de carton:47 - Fabrication de meubles en bois</t>
  </si>
  <si>
    <t>45 - Fabrication d'articles en papier ou en carton:29 - Produits bruts, sciés ou rabotés imprégnés:30 - Fabrication de combustibles industriels à base de bois:32 - Fabrication de produits finis à base de panneaux:33 - Fabrication de parquets assemblés:34 - Fabrication de charpentes:35 - Menuiseries extérieures:36 - Menuiseries intérieures:39 - Coffrages pour le bétonnage, bardeaux en bois:40 - Fabrication de produits d'aménagement extérieur:41 - Fabrication d'objets divers en bois:42 - Fabrication d'objets en liège:44 - Fabrication de papier et de carton:47 - Fabrication de meubles en bois:48 - Autres industries manufacturières:49 - Production d'électricité et de chaleur issues de la combustion de bois:52 - Génie civil:53 - Travaux d'isolation:54 - Travaux de menuiserie bois:55 - Agencement de lieux de vente:56 - Travaux de revêtement des sols et des murs:57 - Travaux de charpente:58 - Travaux de couverture par éléments:59 - Travaux de maçonnerie générale et gros œuvre de bâtiment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</si>
</sst>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00%"/>
    <numFmt numFmtId="167" formatCode="0.00000"/>
  </numFmts>
  <fonts count="21" x14ac:knownFonts="1">
    <font>
      <sz val="10"/>
      <name val="Arial"/>
      <family val="2"/>
    </font>
    <font>
      <sz val="10"/>
      <name val="Arial"/>
      <family val="2"/>
    </font>
    <font>
      <b/>
      <sz val="11"/>
      <name val="Arial"/>
      <family val="2"/>
    </font>
    <font>
      <b/>
      <sz val="10"/>
      <color rgb="FFFF0000"/>
      <name val="Arial"/>
      <family val="2"/>
    </font>
    <font>
      <sz val="10"/>
      <color theme="0"/>
      <name val="Arial"/>
      <family val="2"/>
    </font>
    <font>
      <sz val="10"/>
      <color rgb="FF92D050"/>
      <name val="Arial"/>
      <family val="2"/>
    </font>
    <font>
      <sz val="8"/>
      <name val="Arial"/>
      <family val="2"/>
    </font>
    <font>
      <sz val="10"/>
      <name val="Calibri"/>
      <family val="2"/>
    </font>
    <font>
      <b/>
      <sz val="20"/>
      <name val="Arial"/>
      <family val="2"/>
    </font>
    <font>
      <b/>
      <sz val="18"/>
      <name val="Arial"/>
      <family val="2"/>
    </font>
    <font>
      <u/>
      <sz val="10"/>
      <color theme="10"/>
      <name val="Arial"/>
      <family val="2"/>
    </font>
    <font>
      <b/>
      <sz val="14"/>
      <name val="Arial"/>
      <family val="2"/>
    </font>
    <font>
      <b/>
      <sz val="12"/>
      <name val="Arial"/>
      <family val="2"/>
    </font>
    <font>
      <i/>
      <sz val="12"/>
      <name val="Arial"/>
      <family val="2"/>
    </font>
    <font>
      <i/>
      <sz val="10"/>
      <color theme="0" tint="-0.499984740745262"/>
      <name val="Arial"/>
      <family val="2"/>
    </font>
    <font>
      <sz val="10"/>
      <color theme="0" tint="-0.34998626667073579"/>
      <name val="Arial"/>
      <family val="2"/>
    </font>
    <font>
      <sz val="10"/>
      <color theme="0" tint="-0.499984740745262"/>
      <name val="Arial"/>
      <family val="2"/>
    </font>
    <font>
      <b/>
      <sz val="9"/>
      <color indexed="81"/>
      <name val="Tahoma"/>
      <family val="2"/>
    </font>
    <font>
      <b/>
      <sz val="10"/>
      <color theme="0"/>
      <name val="Verdana"/>
      <family val="2"/>
    </font>
    <font>
      <sz val="11"/>
      <color theme="1"/>
      <name val="Calibri"/>
      <family val="2"/>
    </font>
    <font>
      <b/>
      <sz val="10"/>
      <name val="Arial"/>
      <family val="2"/>
    </font>
  </fonts>
  <fills count="12">
    <fill>
      <patternFill patternType="none"/>
    </fill>
    <fill>
      <patternFill patternType="gray125"/>
    </fill>
    <fill>
      <patternFill patternType="solid">
        <fgColor theme="0" tint="-0.34998626667073579"/>
        <bgColor indexed="64"/>
      </patternFill>
    </fill>
    <fill>
      <patternFill patternType="solid">
        <fgColor rgb="FFFF0000"/>
        <bgColor indexed="64"/>
      </patternFill>
    </fill>
    <fill>
      <patternFill patternType="solid">
        <fgColor rgb="FF92D05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0" tint="-4.9989318521683403E-2"/>
        <bgColor indexed="64"/>
      </patternFill>
    </fill>
    <fill>
      <patternFill patternType="solid">
        <fgColor theme="9" tint="-0.249977111117893"/>
        <bgColor indexed="64"/>
      </patternFill>
    </fill>
    <fill>
      <patternFill patternType="solid">
        <fgColor theme="6"/>
        <bgColor rgb="FFB4C7DC"/>
      </patternFill>
    </fill>
    <fill>
      <patternFill patternType="solid">
        <fgColor theme="4" tint="0.39997558519241921"/>
        <bgColor indexed="64"/>
      </patternFill>
    </fill>
    <fill>
      <patternFill patternType="solid">
        <fgColor theme="4" tint="0.59999389629810485"/>
        <bgColor indexed="64"/>
      </patternFill>
    </fill>
  </fills>
  <borders count="36">
    <border>
      <left/>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1"/>
      </top>
      <bottom style="medium">
        <color indexed="64"/>
      </bottom>
      <diagonal/>
    </border>
    <border>
      <left style="thin">
        <color theme="0"/>
      </left>
      <right/>
      <top style="thin">
        <color theme="1"/>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s>
  <cellStyleXfs count="3">
    <xf numFmtId="0" fontId="0" fillId="0" borderId="0"/>
    <xf numFmtId="9" fontId="1" fillId="0" borderId="0" applyFont="0" applyFill="0" applyBorder="0" applyAlignment="0" applyProtection="0"/>
    <xf numFmtId="0" fontId="10" fillId="0" borderId="0" applyNumberFormat="0" applyFill="0" applyBorder="0" applyAlignment="0" applyProtection="0"/>
  </cellStyleXfs>
  <cellXfs count="117">
    <xf numFmtId="0" fontId="0" fillId="0" borderId="0" xfId="0"/>
    <xf numFmtId="0" fontId="0" fillId="0" borderId="0" xfId="0" applyAlignment="1">
      <alignment vertical="center"/>
    </xf>
    <xf numFmtId="0" fontId="0" fillId="0" borderId="0" xfId="0" applyAlignment="1">
      <alignment horizontal="center" vertical="center"/>
    </xf>
    <xf numFmtId="0" fontId="2" fillId="2" borderId="1" xfId="0" applyFont="1" applyFill="1" applyBorder="1" applyAlignment="1">
      <alignment horizontal="center" vertical="center"/>
    </xf>
    <xf numFmtId="9" fontId="3" fillId="3" borderId="2" xfId="1" applyFont="1" applyFill="1" applyBorder="1" applyAlignment="1">
      <alignment vertical="center"/>
    </xf>
    <xf numFmtId="3" fontId="3" fillId="3" borderId="2" xfId="1" applyNumberFormat="1" applyFont="1" applyFill="1" applyBorder="1" applyAlignment="1">
      <alignment horizontal="center" vertical="center"/>
    </xf>
    <xf numFmtId="0" fontId="0" fillId="0" borderId="3" xfId="0" applyBorder="1" applyAlignment="1">
      <alignment vertical="center"/>
    </xf>
    <xf numFmtId="0" fontId="0" fillId="0" borderId="3" xfId="0" applyBorder="1" applyAlignment="1">
      <alignment horizontal="center" vertical="center"/>
    </xf>
    <xf numFmtId="164" fontId="4" fillId="0" borderId="4" xfId="0" applyNumberFormat="1" applyFont="1" applyBorder="1" applyAlignment="1">
      <alignment vertical="center"/>
    </xf>
    <xf numFmtId="9" fontId="0" fillId="0" borderId="0" xfId="0" applyNumberFormat="1" applyAlignment="1">
      <alignment vertical="center"/>
    </xf>
    <xf numFmtId="164" fontId="0" fillId="0" borderId="0" xfId="0" applyNumberFormat="1" applyAlignment="1">
      <alignment vertical="center"/>
    </xf>
    <xf numFmtId="165" fontId="5" fillId="4" borderId="3" xfId="1" applyNumberFormat="1" applyFont="1" applyFill="1" applyBorder="1" applyAlignment="1">
      <alignment horizontal="center" vertical="center"/>
    </xf>
    <xf numFmtId="165" fontId="5" fillId="4" borderId="4" xfId="1" applyNumberFormat="1" applyFont="1" applyFill="1" applyBorder="1" applyAlignment="1">
      <alignment horizontal="center" vertical="center"/>
    </xf>
    <xf numFmtId="165" fontId="5" fillId="4" borderId="2" xfId="1" applyNumberFormat="1" applyFont="1" applyFill="1" applyBorder="1" applyAlignment="1">
      <alignment horizontal="center" vertical="center"/>
    </xf>
    <xf numFmtId="0" fontId="6" fillId="0" borderId="3" xfId="0" applyFont="1" applyBorder="1" applyAlignment="1">
      <alignment horizontal="center" vertical="center"/>
    </xf>
    <xf numFmtId="0" fontId="0" fillId="5" borderId="0" xfId="0" applyFill="1" applyAlignment="1">
      <alignment vertical="center"/>
    </xf>
    <xf numFmtId="9" fontId="1" fillId="0" borderId="3" xfId="1" applyFont="1" applyBorder="1" applyAlignment="1">
      <alignment horizontal="center" vertical="center"/>
    </xf>
    <xf numFmtId="3" fontId="1" fillId="0" borderId="5" xfId="1" applyNumberFormat="1" applyFont="1" applyBorder="1" applyAlignment="1">
      <alignment vertical="center"/>
    </xf>
    <xf numFmtId="3" fontId="1" fillId="0" borderId="6" xfId="1" applyNumberFormat="1" applyFont="1" applyBorder="1" applyAlignment="1">
      <alignment vertical="center"/>
    </xf>
    <xf numFmtId="166" fontId="0" fillId="0" borderId="0" xfId="0" applyNumberFormat="1" applyAlignment="1">
      <alignment vertical="center"/>
    </xf>
    <xf numFmtId="0" fontId="0" fillId="3" borderId="7" xfId="0" applyFill="1" applyBorder="1" applyAlignment="1">
      <alignment horizontal="center" vertical="center"/>
    </xf>
    <xf numFmtId="9" fontId="1" fillId="0" borderId="5" xfId="1" applyFont="1" applyBorder="1" applyAlignment="1">
      <alignment vertical="center"/>
    </xf>
    <xf numFmtId="9" fontId="1" fillId="0" borderId="6" xfId="1" applyFont="1" applyBorder="1" applyAlignment="1">
      <alignment vertical="center"/>
    </xf>
    <xf numFmtId="167" fontId="0" fillId="0" borderId="0" xfId="0" applyNumberFormat="1" applyAlignment="1">
      <alignment vertical="center"/>
    </xf>
    <xf numFmtId="0" fontId="0" fillId="0" borderId="0" xfId="0" applyAlignment="1">
      <alignment horizontal="left" vertical="center"/>
    </xf>
    <xf numFmtId="0" fontId="9" fillId="0" borderId="8" xfId="0" applyFont="1" applyBorder="1" applyAlignment="1">
      <alignment horizontal="center" vertical="center" wrapText="1"/>
    </xf>
    <xf numFmtId="0" fontId="2" fillId="0" borderId="11" xfId="2" applyFont="1" applyBorder="1" applyAlignment="1">
      <alignment horizontal="center" textRotation="90" wrapText="1"/>
    </xf>
    <xf numFmtId="0" fontId="2" fillId="0" borderId="12" xfId="2" applyFont="1" applyBorder="1" applyAlignment="1">
      <alignment horizontal="center" textRotation="90" wrapText="1"/>
    </xf>
    <xf numFmtId="0" fontId="9" fillId="0" borderId="13" xfId="0" applyFont="1" applyBorder="1" applyAlignment="1">
      <alignment horizontal="center" vertical="center" textRotation="90" wrapText="1"/>
    </xf>
    <xf numFmtId="0" fontId="9" fillId="0" borderId="14" xfId="0" applyFont="1" applyBorder="1" applyAlignment="1">
      <alignment horizontal="center" vertical="center" textRotation="90" wrapText="1"/>
    </xf>
    <xf numFmtId="0" fontId="11" fillId="0" borderId="13" xfId="0" applyFont="1" applyBorder="1" applyAlignment="1">
      <alignment horizontal="center" vertical="center" textRotation="90" wrapText="1"/>
    </xf>
    <xf numFmtId="0" fontId="9" fillId="0" borderId="15" xfId="0" applyFont="1" applyBorder="1" applyAlignment="1">
      <alignment horizontal="center" vertical="center" textRotation="90" wrapText="1"/>
    </xf>
    <xf numFmtId="0" fontId="11" fillId="6" borderId="15" xfId="0" applyFont="1" applyFill="1" applyBorder="1" applyAlignment="1">
      <alignment horizontal="center" vertical="center" textRotation="90" wrapText="1"/>
    </xf>
    <xf numFmtId="0" fontId="11" fillId="0" borderId="0" xfId="0" applyFont="1" applyAlignment="1">
      <alignment horizontal="center" vertical="center" textRotation="90" wrapText="1"/>
    </xf>
    <xf numFmtId="0" fontId="0" fillId="0" borderId="0" xfId="0" applyAlignment="1">
      <alignment vertical="center" wrapText="1"/>
    </xf>
    <xf numFmtId="0" fontId="1" fillId="0" borderId="11" xfId="2" applyFont="1" applyBorder="1"/>
    <xf numFmtId="3" fontId="0" fillId="0" borderId="16" xfId="0" applyNumberFormat="1" applyBorder="1" applyAlignment="1">
      <alignment vertical="center"/>
    </xf>
    <xf numFmtId="3" fontId="0" fillId="7" borderId="16" xfId="0" applyNumberFormat="1" applyFill="1" applyBorder="1" applyAlignment="1">
      <alignment vertical="center"/>
    </xf>
    <xf numFmtId="3" fontId="0" fillId="7" borderId="2" xfId="0" applyNumberFormat="1" applyFill="1" applyBorder="1" applyAlignment="1">
      <alignment vertical="center"/>
    </xf>
    <xf numFmtId="3" fontId="0" fillId="0" borderId="2" xfId="0" applyNumberFormat="1" applyBorder="1" applyAlignment="1">
      <alignment vertical="center"/>
    </xf>
    <xf numFmtId="9" fontId="0" fillId="0" borderId="0" xfId="1" applyFont="1" applyAlignment="1">
      <alignment vertical="center"/>
    </xf>
    <xf numFmtId="3" fontId="0" fillId="0" borderId="0" xfId="0" applyNumberFormat="1" applyAlignment="1">
      <alignment vertical="center"/>
    </xf>
    <xf numFmtId="0" fontId="1" fillId="0" borderId="12" xfId="2" applyFont="1" applyBorder="1"/>
    <xf numFmtId="3" fontId="0" fillId="7" borderId="17" xfId="0" applyNumberFormat="1" applyFill="1" applyBorder="1" applyAlignment="1">
      <alignment vertical="center"/>
    </xf>
    <xf numFmtId="3" fontId="0" fillId="7" borderId="18" xfId="0" applyNumberFormat="1" applyFill="1" applyBorder="1" applyAlignment="1">
      <alignment vertical="center"/>
    </xf>
    <xf numFmtId="0" fontId="0" fillId="0" borderId="1" xfId="0" applyBorder="1" applyAlignment="1">
      <alignment vertical="center"/>
    </xf>
    <xf numFmtId="3" fontId="0" fillId="0" borderId="19" xfId="0" applyNumberFormat="1" applyBorder="1" applyAlignment="1">
      <alignment vertical="center"/>
    </xf>
    <xf numFmtId="3" fontId="0" fillId="0" borderId="4" xfId="0" applyNumberFormat="1" applyBorder="1" applyAlignment="1">
      <alignment vertical="center"/>
    </xf>
    <xf numFmtId="3" fontId="0" fillId="0" borderId="20" xfId="0" applyNumberFormat="1" applyBorder="1" applyAlignment="1">
      <alignment vertical="center"/>
    </xf>
    <xf numFmtId="3" fontId="0" fillId="7" borderId="21" xfId="0" applyNumberFormat="1" applyFill="1" applyBorder="1" applyAlignment="1">
      <alignment vertical="center"/>
    </xf>
    <xf numFmtId="0" fontId="0" fillId="5" borderId="2" xfId="0" applyFill="1" applyBorder="1" applyAlignment="1">
      <alignment horizontal="center" vertical="center"/>
    </xf>
    <xf numFmtId="0" fontId="0" fillId="0" borderId="22" xfId="0" applyBorder="1" applyAlignment="1">
      <alignment vertical="center"/>
    </xf>
    <xf numFmtId="3" fontId="0" fillId="0" borderId="17" xfId="0" applyNumberFormat="1" applyBorder="1" applyAlignment="1">
      <alignment vertical="center"/>
    </xf>
    <xf numFmtId="3" fontId="0" fillId="5" borderId="2" xfId="0" applyNumberFormat="1" applyFill="1" applyBorder="1" applyAlignment="1">
      <alignment vertical="center"/>
    </xf>
    <xf numFmtId="3" fontId="12" fillId="0" borderId="0" xfId="0" quotePrefix="1" applyNumberFormat="1" applyFont="1" applyAlignment="1">
      <alignment horizontal="right" vertical="center"/>
    </xf>
    <xf numFmtId="3" fontId="0" fillId="0" borderId="23" xfId="0" applyNumberFormat="1" applyBorder="1" applyAlignment="1">
      <alignment vertical="center"/>
    </xf>
    <xf numFmtId="3" fontId="0" fillId="0" borderId="24" xfId="0" applyNumberFormat="1" applyBorder="1" applyAlignment="1">
      <alignment vertical="center"/>
    </xf>
    <xf numFmtId="3" fontId="0" fillId="0" borderId="25" xfId="0" applyNumberFormat="1" applyBorder="1" applyAlignment="1">
      <alignment vertical="center"/>
    </xf>
    <xf numFmtId="3" fontId="0" fillId="0" borderId="26" xfId="0" applyNumberFormat="1" applyBorder="1" applyAlignment="1">
      <alignment vertical="center"/>
    </xf>
    <xf numFmtId="3" fontId="0" fillId="0" borderId="27" xfId="0" applyNumberFormat="1" applyBorder="1" applyAlignment="1">
      <alignment vertical="center"/>
    </xf>
    <xf numFmtId="9" fontId="0" fillId="0" borderId="2" xfId="0" applyNumberFormat="1" applyBorder="1" applyAlignment="1">
      <alignment vertical="center"/>
    </xf>
    <xf numFmtId="9" fontId="13" fillId="0" borderId="0" xfId="0" quotePrefix="1" applyNumberFormat="1" applyFont="1" applyAlignment="1">
      <alignment horizontal="right" vertical="center"/>
    </xf>
    <xf numFmtId="9" fontId="0" fillId="0" borderId="26" xfId="0" applyNumberFormat="1" applyBorder="1" applyAlignment="1">
      <alignment vertical="center"/>
    </xf>
    <xf numFmtId="9" fontId="0" fillId="0" borderId="2" xfId="1" applyFont="1" applyFill="1" applyBorder="1" applyAlignment="1">
      <alignment vertical="center"/>
    </xf>
    <xf numFmtId="9" fontId="0" fillId="0" borderId="27" xfId="1" applyFont="1" applyFill="1" applyBorder="1" applyAlignment="1">
      <alignment vertical="center"/>
    </xf>
    <xf numFmtId="9" fontId="0" fillId="7" borderId="4" xfId="1" applyFont="1" applyFill="1" applyBorder="1" applyAlignment="1">
      <alignment vertical="center"/>
    </xf>
    <xf numFmtId="0" fontId="12" fillId="0" borderId="0" xfId="0" quotePrefix="1" applyFont="1" applyAlignment="1">
      <alignment horizontal="right" vertical="center"/>
    </xf>
    <xf numFmtId="3" fontId="0" fillId="0" borderId="2" xfId="1" applyNumberFormat="1" applyFont="1" applyFill="1" applyBorder="1" applyAlignment="1">
      <alignment vertical="center"/>
    </xf>
    <xf numFmtId="3" fontId="0" fillId="0" borderId="27" xfId="1" applyNumberFormat="1" applyFont="1" applyFill="1" applyBorder="1" applyAlignment="1">
      <alignment vertical="center"/>
    </xf>
    <xf numFmtId="9" fontId="0" fillId="0" borderId="27" xfId="0" applyNumberFormat="1" applyBorder="1" applyAlignment="1">
      <alignment vertical="center"/>
    </xf>
    <xf numFmtId="9" fontId="0" fillId="7" borderId="4" xfId="0" applyNumberFormat="1" applyFill="1" applyBorder="1" applyAlignment="1">
      <alignment vertical="center"/>
    </xf>
    <xf numFmtId="3" fontId="12" fillId="0" borderId="28" xfId="0" quotePrefix="1" applyNumberFormat="1" applyFont="1" applyBorder="1" applyAlignment="1">
      <alignment horizontal="right" vertical="center"/>
    </xf>
    <xf numFmtId="3" fontId="0" fillId="7" borderId="4" xfId="0" applyNumberFormat="1" applyFill="1" applyBorder="1" applyAlignment="1">
      <alignment vertical="center"/>
    </xf>
    <xf numFmtId="3" fontId="0" fillId="0" borderId="29" xfId="0" applyNumberFormat="1" applyBorder="1" applyAlignment="1">
      <alignment vertical="center"/>
    </xf>
    <xf numFmtId="3" fontId="0" fillId="0" borderId="30" xfId="0" applyNumberFormat="1" applyBorder="1" applyAlignment="1">
      <alignment vertical="center"/>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13" xfId="0" applyNumberFormat="1" applyBorder="1" applyAlignment="1">
      <alignment vertical="center"/>
    </xf>
    <xf numFmtId="3" fontId="0" fillId="5" borderId="14" xfId="0" applyNumberFormat="1" applyFill="1" applyBorder="1" applyAlignment="1">
      <alignment vertical="center"/>
    </xf>
    <xf numFmtId="0" fontId="0" fillId="8" borderId="0" xfId="0" applyFill="1" applyAlignment="1">
      <alignment vertical="center"/>
    </xf>
    <xf numFmtId="164" fontId="0" fillId="8" borderId="0" xfId="0" applyNumberFormat="1" applyFill="1" applyAlignment="1">
      <alignment vertical="center"/>
    </xf>
    <xf numFmtId="0" fontId="0" fillId="8" borderId="0" xfId="0" applyFill="1"/>
    <xf numFmtId="0" fontId="8" fillId="0" borderId="0" xfId="0" applyFont="1" applyAlignment="1">
      <alignment vertical="center"/>
    </xf>
    <xf numFmtId="0" fontId="11" fillId="0" borderId="0" xfId="0" applyFont="1" applyAlignment="1">
      <alignment vertical="center"/>
    </xf>
    <xf numFmtId="3" fontId="0" fillId="5" borderId="0" xfId="0" applyNumberFormat="1" applyFill="1" applyAlignment="1">
      <alignment vertical="center"/>
    </xf>
    <xf numFmtId="0" fontId="14" fillId="0" borderId="0" xfId="0" applyFont="1" applyAlignment="1">
      <alignment vertical="center"/>
    </xf>
    <xf numFmtId="3" fontId="14" fillId="0" borderId="0" xfId="0" applyNumberFormat="1" applyFont="1" applyAlignment="1">
      <alignment vertical="center"/>
    </xf>
    <xf numFmtId="3" fontId="14" fillId="5" borderId="0" xfId="0" applyNumberFormat="1" applyFont="1" applyFill="1" applyAlignment="1">
      <alignment vertical="center"/>
    </xf>
    <xf numFmtId="164" fontId="14" fillId="0" borderId="0" xfId="0" applyNumberFormat="1" applyFont="1" applyAlignment="1">
      <alignment vertical="center"/>
    </xf>
    <xf numFmtId="0" fontId="14" fillId="0" borderId="0" xfId="0" applyFont="1"/>
    <xf numFmtId="164" fontId="0" fillId="5" borderId="0" xfId="0" applyNumberFormat="1" applyFill="1" applyAlignment="1">
      <alignment vertical="center"/>
    </xf>
    <xf numFmtId="0" fontId="0" fillId="5" borderId="0" xfId="0" applyFill="1"/>
    <xf numFmtId="0" fontId="15" fillId="0" borderId="0" xfId="0" applyFont="1" applyAlignment="1">
      <alignment vertical="center"/>
    </xf>
    <xf numFmtId="3" fontId="15" fillId="0" borderId="0" xfId="0" applyNumberFormat="1" applyFont="1" applyAlignment="1">
      <alignment vertical="center"/>
    </xf>
    <xf numFmtId="164" fontId="15" fillId="0" borderId="0" xfId="0" applyNumberFormat="1" applyFont="1" applyAlignment="1">
      <alignment vertical="center"/>
    </xf>
    <xf numFmtId="0" fontId="15" fillId="0" borderId="0" xfId="0" applyFont="1"/>
    <xf numFmtId="3" fontId="0" fillId="0" borderId="0" xfId="0" applyNumberFormat="1" applyAlignment="1">
      <alignment horizontal="right" vertical="center"/>
    </xf>
    <xf numFmtId="0" fontId="0" fillId="0" borderId="0" xfId="0" applyAlignment="1">
      <alignment horizontal="right" vertical="center"/>
    </xf>
    <xf numFmtId="0" fontId="16" fillId="0" borderId="0" xfId="0" applyFont="1" applyAlignment="1">
      <alignment horizontal="right" vertical="center"/>
    </xf>
    <xf numFmtId="3" fontId="16" fillId="0" borderId="0" xfId="0" applyNumberFormat="1" applyFont="1" applyAlignment="1">
      <alignment vertical="center"/>
    </xf>
    <xf numFmtId="0" fontId="18" fillId="9" borderId="33" xfId="0" applyFont="1" applyFill="1" applyBorder="1" applyAlignment="1">
      <alignment horizontal="center" vertical="center"/>
    </xf>
    <xf numFmtId="0" fontId="18" fillId="9" borderId="34" xfId="0" applyFont="1" applyFill="1" applyBorder="1" applyAlignment="1">
      <alignment horizontal="center" vertical="center"/>
    </xf>
    <xf numFmtId="0" fontId="0" fillId="0" borderId="35" xfId="0" applyBorder="1" applyAlignment="1">
      <alignment horizontal="center" vertical="center"/>
    </xf>
    <xf numFmtId="0" fontId="0" fillId="0" borderId="35" xfId="0" applyBorder="1" applyAlignment="1">
      <alignment horizontal="center"/>
    </xf>
    <xf numFmtId="0" fontId="0" fillId="0" borderId="35" xfId="0" applyBorder="1" applyAlignment="1">
      <alignment horizontal="left" vertical="center"/>
    </xf>
    <xf numFmtId="0" fontId="0" fillId="10" borderId="0" xfId="0" applyFill="1"/>
    <xf numFmtId="0" fontId="1" fillId="10" borderId="0" xfId="2" applyFont="1" applyFill="1" applyBorder="1"/>
    <xf numFmtId="0" fontId="1" fillId="10" borderId="12" xfId="2" applyFont="1" applyFill="1" applyBorder="1"/>
    <xf numFmtId="0" fontId="0" fillId="11" borderId="0" xfId="0" applyFill="1"/>
    <xf numFmtId="0" fontId="1" fillId="11" borderId="12" xfId="2" applyFont="1" applyFill="1" applyBorder="1"/>
    <xf numFmtId="0" fontId="1" fillId="11" borderId="0" xfId="2" applyFont="1" applyFill="1" applyBorder="1"/>
    <xf numFmtId="0" fontId="0" fillId="10" borderId="0" xfId="0" applyFill="1" applyAlignment="1">
      <alignment horizontal="left" vertical="center"/>
    </xf>
    <xf numFmtId="0" fontId="20" fillId="0" borderId="0" xfId="0" applyFont="1"/>
    <xf numFmtId="0" fontId="0" fillId="0" borderId="0" xfId="0" applyAlignment="1">
      <alignment wrapText="1"/>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cellXfs>
  <cellStyles count="3">
    <cellStyle name="Lien hypertexte" xfId="2" builtinId="8"/>
    <cellStyle name="Normal" xfId="0" builtinId="0"/>
    <cellStyle name="Pourcentage" xfId="1" builtinId="5"/>
  </cellStyles>
  <dxfs count="22">
    <dxf>
      <font>
        <color rgb="FFFF0000"/>
      </font>
      <fill>
        <patternFill>
          <bgColor rgb="FFFF0000"/>
        </patternFill>
      </fill>
    </dxf>
    <dxf>
      <font>
        <color rgb="FFFF0000"/>
      </font>
      <fill>
        <patternFill>
          <bgColor rgb="FFFF0000"/>
        </patternFill>
      </fill>
    </dxf>
    <dxf>
      <font>
        <color theme="0"/>
      </font>
      <fill>
        <patternFill>
          <bgColor rgb="FFFF0000"/>
        </patternFill>
      </fill>
    </dxf>
    <dxf>
      <font>
        <color rgb="FF00B050"/>
      </font>
      <fill>
        <patternFill>
          <bgColor rgb="FF00B050"/>
        </patternFill>
      </fill>
    </dxf>
    <dxf>
      <font>
        <b val="0"/>
        <i val="0"/>
        <color auto="1"/>
      </font>
      <fill>
        <patternFill>
          <bgColor rgb="FFFF0000"/>
        </patternFill>
      </fill>
    </dxf>
    <dxf>
      <font>
        <b/>
        <i val="0"/>
        <color theme="0"/>
      </font>
      <fill>
        <patternFill>
          <bgColor rgb="FFFFC000"/>
        </patternFill>
      </fill>
    </dxf>
    <dxf>
      <font>
        <color theme="0"/>
      </font>
      <fill>
        <patternFill>
          <bgColor rgb="FF92D050"/>
        </patternFill>
      </fill>
    </dxf>
    <dxf>
      <font>
        <color rgb="FF00B050"/>
      </font>
      <fill>
        <patternFill>
          <bgColor rgb="FF00B050"/>
        </patternFill>
      </fill>
    </dxf>
    <dxf>
      <font>
        <b val="0"/>
        <i val="0"/>
        <color auto="1"/>
      </font>
      <fill>
        <patternFill>
          <bgColor rgb="FFFF0000"/>
        </patternFill>
      </fill>
    </dxf>
    <dxf>
      <font>
        <b/>
        <i val="0"/>
        <color theme="0"/>
      </font>
      <fill>
        <patternFill>
          <bgColor rgb="FFFFC000"/>
        </patternFill>
      </fill>
    </dxf>
    <dxf>
      <font>
        <color theme="0"/>
      </font>
      <fill>
        <patternFill>
          <bgColor rgb="FF92D050"/>
        </patternFill>
      </fill>
    </dxf>
    <dxf>
      <font>
        <color rgb="FF00B050"/>
      </font>
      <fill>
        <patternFill>
          <bgColor rgb="FF00B050"/>
        </patternFill>
      </fill>
    </dxf>
    <dxf>
      <font>
        <color rgb="FFFF0000"/>
      </font>
      <fill>
        <patternFill>
          <bgColor rgb="FFFF0000"/>
        </patternFill>
      </fill>
    </dxf>
    <dxf>
      <font>
        <color rgb="FFFF0000"/>
      </font>
      <fill>
        <patternFill>
          <bgColor rgb="FFFF0000"/>
        </patternFill>
      </fill>
    </dxf>
    <dxf>
      <font>
        <b/>
        <i val="0"/>
        <color theme="0"/>
      </font>
      <fill>
        <patternFill>
          <bgColor rgb="FFFF000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ill>
        <patternFill>
          <bgColor rgb="FF92D050"/>
        </patternFill>
      </fill>
    </dxf>
    <dxf>
      <fill>
        <patternFill>
          <bgColor rgb="FF92D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22.xml"/><Relationship Id="rId21" Type="http://schemas.openxmlformats.org/officeDocument/2006/relationships/externalLink" Target="externalLinks/externalLink17.xml"/><Relationship Id="rId34" Type="http://schemas.openxmlformats.org/officeDocument/2006/relationships/externalLink" Target="externalLinks/externalLink30.xml"/><Relationship Id="rId42" Type="http://schemas.openxmlformats.org/officeDocument/2006/relationships/externalLink" Target="externalLinks/externalLink38.xml"/><Relationship Id="rId47" Type="http://schemas.openxmlformats.org/officeDocument/2006/relationships/externalLink" Target="externalLinks/externalLink43.xml"/><Relationship Id="rId50" Type="http://schemas.openxmlformats.org/officeDocument/2006/relationships/externalLink" Target="externalLinks/externalLink46.xml"/><Relationship Id="rId55" Type="http://schemas.openxmlformats.org/officeDocument/2006/relationships/externalLink" Target="externalLinks/externalLink51.xml"/><Relationship Id="rId63" Type="http://schemas.openxmlformats.org/officeDocument/2006/relationships/externalLink" Target="externalLinks/externalLink59.xml"/><Relationship Id="rId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12.xml"/><Relationship Id="rId29" Type="http://schemas.openxmlformats.org/officeDocument/2006/relationships/externalLink" Target="externalLinks/externalLink25.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externalLink" Target="externalLinks/externalLink28.xml"/><Relationship Id="rId37" Type="http://schemas.openxmlformats.org/officeDocument/2006/relationships/externalLink" Target="externalLinks/externalLink33.xml"/><Relationship Id="rId40" Type="http://schemas.openxmlformats.org/officeDocument/2006/relationships/externalLink" Target="externalLinks/externalLink36.xml"/><Relationship Id="rId45" Type="http://schemas.openxmlformats.org/officeDocument/2006/relationships/externalLink" Target="externalLinks/externalLink41.xml"/><Relationship Id="rId53" Type="http://schemas.openxmlformats.org/officeDocument/2006/relationships/externalLink" Target="externalLinks/externalLink49.xml"/><Relationship Id="rId58" Type="http://schemas.openxmlformats.org/officeDocument/2006/relationships/externalLink" Target="externalLinks/externalLink54.xml"/><Relationship Id="rId66" Type="http://schemas.openxmlformats.org/officeDocument/2006/relationships/sharedStrings" Target="sharedStrings.xml"/><Relationship Id="rId5" Type="http://schemas.openxmlformats.org/officeDocument/2006/relationships/externalLink" Target="externalLinks/externalLink1.xml"/><Relationship Id="rId61" Type="http://schemas.openxmlformats.org/officeDocument/2006/relationships/externalLink" Target="externalLinks/externalLink57.xml"/><Relationship Id="rId19" Type="http://schemas.openxmlformats.org/officeDocument/2006/relationships/externalLink" Target="externalLinks/externalLink1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externalLink" Target="externalLinks/externalLink31.xml"/><Relationship Id="rId43" Type="http://schemas.openxmlformats.org/officeDocument/2006/relationships/externalLink" Target="externalLinks/externalLink39.xml"/><Relationship Id="rId48" Type="http://schemas.openxmlformats.org/officeDocument/2006/relationships/externalLink" Target="externalLinks/externalLink44.xml"/><Relationship Id="rId56" Type="http://schemas.openxmlformats.org/officeDocument/2006/relationships/externalLink" Target="externalLinks/externalLink52.xml"/><Relationship Id="rId64" Type="http://schemas.openxmlformats.org/officeDocument/2006/relationships/theme" Target="theme/theme1.xml"/><Relationship Id="rId8" Type="http://schemas.openxmlformats.org/officeDocument/2006/relationships/externalLink" Target="externalLinks/externalLink4.xml"/><Relationship Id="rId51" Type="http://schemas.openxmlformats.org/officeDocument/2006/relationships/externalLink" Target="externalLinks/externalLink47.xml"/><Relationship Id="rId3" Type="http://schemas.openxmlformats.org/officeDocument/2006/relationships/worksheet" Target="worksheets/sheet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externalLink" Target="externalLinks/externalLink29.xml"/><Relationship Id="rId38" Type="http://schemas.openxmlformats.org/officeDocument/2006/relationships/externalLink" Target="externalLinks/externalLink34.xml"/><Relationship Id="rId46" Type="http://schemas.openxmlformats.org/officeDocument/2006/relationships/externalLink" Target="externalLinks/externalLink42.xml"/><Relationship Id="rId59" Type="http://schemas.openxmlformats.org/officeDocument/2006/relationships/externalLink" Target="externalLinks/externalLink55.xml"/><Relationship Id="rId67" Type="http://schemas.openxmlformats.org/officeDocument/2006/relationships/calcChain" Target="calcChain.xml"/><Relationship Id="rId20" Type="http://schemas.openxmlformats.org/officeDocument/2006/relationships/externalLink" Target="externalLinks/externalLink16.xml"/><Relationship Id="rId41" Type="http://schemas.openxmlformats.org/officeDocument/2006/relationships/externalLink" Target="externalLinks/externalLink37.xml"/><Relationship Id="rId54" Type="http://schemas.openxmlformats.org/officeDocument/2006/relationships/externalLink" Target="externalLinks/externalLink50.xml"/><Relationship Id="rId62" Type="http://schemas.openxmlformats.org/officeDocument/2006/relationships/externalLink" Target="externalLinks/externalLink58.xml"/><Relationship Id="rId1" Type="http://schemas.openxmlformats.org/officeDocument/2006/relationships/worksheet" Target="worksheets/sheet1.xml"/><Relationship Id="rId6" Type="http://schemas.openxmlformats.org/officeDocument/2006/relationships/externalLink" Target="externalLinks/externalLink2.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externalLink" Target="externalLinks/externalLink32.xml"/><Relationship Id="rId49" Type="http://schemas.openxmlformats.org/officeDocument/2006/relationships/externalLink" Target="externalLinks/externalLink45.xml"/><Relationship Id="rId57" Type="http://schemas.openxmlformats.org/officeDocument/2006/relationships/externalLink" Target="externalLinks/externalLink53.xml"/><Relationship Id="rId10" Type="http://schemas.openxmlformats.org/officeDocument/2006/relationships/externalLink" Target="externalLinks/externalLink6.xml"/><Relationship Id="rId31" Type="http://schemas.openxmlformats.org/officeDocument/2006/relationships/externalLink" Target="externalLinks/externalLink27.xml"/><Relationship Id="rId44" Type="http://schemas.openxmlformats.org/officeDocument/2006/relationships/externalLink" Target="externalLinks/externalLink40.xml"/><Relationship Id="rId52" Type="http://schemas.openxmlformats.org/officeDocument/2006/relationships/externalLink" Target="externalLinks/externalLink48.xml"/><Relationship Id="rId60" Type="http://schemas.openxmlformats.org/officeDocument/2006/relationships/externalLink" Target="externalLinks/externalLink56.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5.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39" Type="http://schemas.openxmlformats.org/officeDocument/2006/relationships/externalLink" Target="externalLinks/externalLink35.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Valeur ajoutée de la filière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0.19334514435695535"/>
          <c:y val="0.18097215625103669"/>
          <c:w val="0.75665485564304458"/>
          <c:h val="0.60027682987867093"/>
        </c:manualLayout>
      </c:layout>
      <c:barChart>
        <c:barDir val="col"/>
        <c:grouping val="clustered"/>
        <c:varyColors val="0"/>
        <c:ser>
          <c:idx val="0"/>
          <c:order val="0"/>
          <c:tx>
            <c:strRef>
              <c:f>'temp 64 €'!$A$134</c:f>
              <c:strCache>
                <c:ptCount val="1"/>
                <c:pt idx="0">
                  <c:v>Construction</c:v>
                </c:pt>
              </c:strCache>
            </c:strRef>
          </c:tx>
          <c:spPr>
            <a:solidFill>
              <a:schemeClr val="accent1"/>
            </a:solidFill>
            <a:ln>
              <a:noFill/>
            </a:ln>
            <a:effectLst/>
          </c:spPr>
          <c:invertIfNegative val="0"/>
          <c:val>
            <c:numRef>
              <c:f>'temp 64 €'!$B$134</c:f>
              <c:numCache>
                <c:formatCode>#,##0</c:formatCode>
                <c:ptCount val="1"/>
                <c:pt idx="0">
                  <c:v>10071454.066906704</c:v>
                </c:pt>
              </c:numCache>
            </c:numRef>
          </c:val>
          <c:extLst>
            <c:ext xmlns:c16="http://schemas.microsoft.com/office/drawing/2014/chart" uri="{C3380CC4-5D6E-409C-BE32-E72D297353CC}">
              <c16:uniqueId val="{00000000-0AC4-42F4-A9C6-7CC301D9F74E}"/>
            </c:ext>
          </c:extLst>
        </c:ser>
        <c:ser>
          <c:idx val="1"/>
          <c:order val="1"/>
          <c:tx>
            <c:strRef>
              <c:f>'temp 64 €'!$A$135</c:f>
              <c:strCache>
                <c:ptCount val="1"/>
                <c:pt idx="0">
                  <c:v>Meuble</c:v>
                </c:pt>
              </c:strCache>
            </c:strRef>
          </c:tx>
          <c:spPr>
            <a:solidFill>
              <a:schemeClr val="accent2"/>
            </a:solidFill>
            <a:ln>
              <a:noFill/>
            </a:ln>
            <a:effectLst/>
          </c:spPr>
          <c:invertIfNegative val="0"/>
          <c:val>
            <c:numRef>
              <c:f>'temp 64 €'!$B$135</c:f>
              <c:numCache>
                <c:formatCode>#,##0</c:formatCode>
                <c:ptCount val="1"/>
                <c:pt idx="0">
                  <c:v>1360684.0217002609</c:v>
                </c:pt>
              </c:numCache>
            </c:numRef>
          </c:val>
          <c:extLst>
            <c:ext xmlns:c16="http://schemas.microsoft.com/office/drawing/2014/chart" uri="{C3380CC4-5D6E-409C-BE32-E72D297353CC}">
              <c16:uniqueId val="{00000001-0AC4-42F4-A9C6-7CC301D9F74E}"/>
            </c:ext>
          </c:extLst>
        </c:ser>
        <c:ser>
          <c:idx val="2"/>
          <c:order val="2"/>
          <c:tx>
            <c:strRef>
              <c:f>'temp 64 €'!$A$136</c:f>
              <c:strCache>
                <c:ptCount val="1"/>
                <c:pt idx="0">
                  <c:v>Emballage bois et carton</c:v>
                </c:pt>
              </c:strCache>
            </c:strRef>
          </c:tx>
          <c:spPr>
            <a:solidFill>
              <a:schemeClr val="accent3"/>
            </a:solidFill>
            <a:ln>
              <a:noFill/>
            </a:ln>
            <a:effectLst/>
          </c:spPr>
          <c:invertIfNegative val="0"/>
          <c:val>
            <c:numRef>
              <c:f>'temp 64 €'!$B$136</c:f>
              <c:numCache>
                <c:formatCode>#,##0</c:formatCode>
                <c:ptCount val="1"/>
                <c:pt idx="0">
                  <c:v>2484700.9833866074</c:v>
                </c:pt>
              </c:numCache>
            </c:numRef>
          </c:val>
          <c:extLst>
            <c:ext xmlns:c16="http://schemas.microsoft.com/office/drawing/2014/chart" uri="{C3380CC4-5D6E-409C-BE32-E72D297353CC}">
              <c16:uniqueId val="{00000002-0AC4-42F4-A9C6-7CC301D9F74E}"/>
            </c:ext>
          </c:extLst>
        </c:ser>
        <c:ser>
          <c:idx val="3"/>
          <c:order val="3"/>
          <c:tx>
            <c:strRef>
              <c:f>'temp 64 €'!$A$137</c:f>
              <c:strCache>
                <c:ptCount val="1"/>
                <c:pt idx="0">
                  <c:v>Energie</c:v>
                </c:pt>
              </c:strCache>
            </c:strRef>
          </c:tx>
          <c:spPr>
            <a:solidFill>
              <a:schemeClr val="accent4"/>
            </a:solidFill>
            <a:ln>
              <a:noFill/>
            </a:ln>
            <a:effectLst/>
          </c:spPr>
          <c:invertIfNegative val="0"/>
          <c:val>
            <c:numRef>
              <c:f>'temp 64 €'!$B$137</c:f>
              <c:numCache>
                <c:formatCode>#,##0</c:formatCode>
                <c:ptCount val="1"/>
                <c:pt idx="0">
                  <c:v>1737168.8383891098</c:v>
                </c:pt>
              </c:numCache>
            </c:numRef>
          </c:val>
          <c:extLst>
            <c:ext xmlns:c16="http://schemas.microsoft.com/office/drawing/2014/chart" uri="{C3380CC4-5D6E-409C-BE32-E72D297353CC}">
              <c16:uniqueId val="{00000003-0AC4-42F4-A9C6-7CC301D9F74E}"/>
            </c:ext>
          </c:extLst>
        </c:ser>
        <c:ser>
          <c:idx val="4"/>
          <c:order val="4"/>
          <c:tx>
            <c:strRef>
              <c:f>'temp 64 €'!$A$138</c:f>
              <c:strCache>
                <c:ptCount val="1"/>
                <c:pt idx="0">
                  <c:v>Produits de consommation courante</c:v>
                </c:pt>
              </c:strCache>
            </c:strRef>
          </c:tx>
          <c:spPr>
            <a:solidFill>
              <a:schemeClr val="accent2">
                <a:lumMod val="75000"/>
              </a:schemeClr>
            </a:solidFill>
            <a:ln>
              <a:noFill/>
            </a:ln>
            <a:effectLst/>
          </c:spPr>
          <c:invertIfNegative val="0"/>
          <c:val>
            <c:numRef>
              <c:f>'temp 64 €'!$B$138</c:f>
              <c:numCache>
                <c:formatCode>#,##0</c:formatCode>
                <c:ptCount val="1"/>
                <c:pt idx="0">
                  <c:v>4457523.2428159872</c:v>
                </c:pt>
              </c:numCache>
            </c:numRef>
          </c:val>
          <c:extLst>
            <c:ext xmlns:c16="http://schemas.microsoft.com/office/drawing/2014/chart" uri="{C3380CC4-5D6E-409C-BE32-E72D297353CC}">
              <c16:uniqueId val="{00000004-0AC4-42F4-A9C6-7CC301D9F74E}"/>
            </c:ext>
          </c:extLst>
        </c:ser>
        <c:ser>
          <c:idx val="5"/>
          <c:order val="5"/>
          <c:tx>
            <c:strRef>
              <c:f>'temp 64 €'!$A$139</c:f>
              <c:strCache>
                <c:ptCount val="1"/>
              </c:strCache>
            </c:strRef>
          </c:tx>
          <c:spPr>
            <a:solidFill>
              <a:schemeClr val="accent6"/>
            </a:solidFill>
            <a:ln>
              <a:noFill/>
            </a:ln>
            <a:effectLst/>
          </c:spPr>
          <c:invertIfNegative val="0"/>
          <c:val>
            <c:numRef>
              <c:f>'temp 64 €'!$B$139</c:f>
              <c:numCache>
                <c:formatCode>#,##0</c:formatCode>
                <c:ptCount val="1"/>
              </c:numCache>
            </c:numRef>
          </c:val>
          <c:extLst>
            <c:ext xmlns:c16="http://schemas.microsoft.com/office/drawing/2014/chart" uri="{C3380CC4-5D6E-409C-BE32-E72D297353CC}">
              <c16:uniqueId val="{00000005-0AC4-42F4-A9C6-7CC301D9F74E}"/>
            </c:ext>
          </c:extLst>
        </c:ser>
        <c:ser>
          <c:idx val="6"/>
          <c:order val="6"/>
          <c:tx>
            <c:strRef>
              <c:f>'temp 64 €'!$A$140</c:f>
              <c:strCache>
                <c:ptCount val="1"/>
                <c:pt idx="0">
                  <c:v>Commerces et services</c:v>
                </c:pt>
              </c:strCache>
            </c:strRef>
          </c:tx>
          <c:spPr>
            <a:solidFill>
              <a:schemeClr val="accent1">
                <a:lumMod val="60000"/>
              </a:schemeClr>
            </a:solidFill>
            <a:ln>
              <a:noFill/>
            </a:ln>
            <a:effectLst/>
          </c:spPr>
          <c:invertIfNegative val="0"/>
          <c:val>
            <c:numRef>
              <c:f>'temp 64 €'!$B$140</c:f>
              <c:numCache>
                <c:formatCode>#,##0</c:formatCode>
                <c:ptCount val="1"/>
                <c:pt idx="0">
                  <c:v>4459051.3960545296</c:v>
                </c:pt>
              </c:numCache>
            </c:numRef>
          </c:val>
          <c:extLst>
            <c:ext xmlns:c16="http://schemas.microsoft.com/office/drawing/2014/chart" uri="{C3380CC4-5D6E-409C-BE32-E72D297353CC}">
              <c16:uniqueId val="{00000006-0AC4-42F4-A9C6-7CC301D9F74E}"/>
            </c:ext>
          </c:extLst>
        </c:ser>
        <c:dLbls>
          <c:showLegendKey val="0"/>
          <c:showVal val="0"/>
          <c:showCatName val="0"/>
          <c:showSerName val="0"/>
          <c:showPercent val="0"/>
          <c:showBubbleSize val="0"/>
        </c:dLbls>
        <c:gapWidth val="150"/>
        <c:axId val="378621176"/>
        <c:axId val="378621568"/>
      </c:barChart>
      <c:catAx>
        <c:axId val="378621176"/>
        <c:scaling>
          <c:orientation val="minMax"/>
        </c:scaling>
        <c:delete val="1"/>
        <c:axPos val="b"/>
        <c:numFmt formatCode="General" sourceLinked="1"/>
        <c:majorTickMark val="none"/>
        <c:minorTickMark val="none"/>
        <c:tickLblPos val="nextTo"/>
        <c:crossAx val="378621568"/>
        <c:crosses val="autoZero"/>
        <c:auto val="1"/>
        <c:lblAlgn val="ctr"/>
        <c:lblOffset val="100"/>
        <c:noMultiLvlLbl val="0"/>
      </c:catAx>
      <c:valAx>
        <c:axId val="3786215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k€</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78621176"/>
        <c:crosses val="autoZero"/>
        <c:crossBetween val="between"/>
      </c:valAx>
      <c:spPr>
        <a:noFill/>
        <a:ln>
          <a:noFill/>
        </a:ln>
        <a:effectLst/>
      </c:spPr>
    </c:plotArea>
    <c:legend>
      <c:legendPos val="b"/>
      <c:legendEntry>
        <c:idx val="5"/>
        <c:delete val="1"/>
      </c:legendEntry>
      <c:layout>
        <c:manualLayout>
          <c:xMode val="edge"/>
          <c:yMode val="edge"/>
          <c:x val="1.5980752405949261E-2"/>
          <c:y val="0.84664193400337784"/>
          <c:w val="0.97597213160411855"/>
          <c:h val="0.15335802325878908"/>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Répartition</a:t>
            </a:r>
            <a:r>
              <a:rPr lang="fr-FR" baseline="0"/>
              <a:t> de la valeur ajoutée par marché</a:t>
            </a:r>
            <a:endParaRPr lang="fr-F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4.5677064518597474E-2"/>
          <c:y val="0.16963409197145798"/>
          <c:w val="0.89602046331095164"/>
          <c:h val="0.54075024002293259"/>
        </c:manualLayout>
      </c:layout>
      <c:barChart>
        <c:barDir val="bar"/>
        <c:grouping val="percentStacked"/>
        <c:varyColors val="0"/>
        <c:ser>
          <c:idx val="0"/>
          <c:order val="0"/>
          <c:tx>
            <c:strRef>
              <c:f>'temp 64 €'!$A$144</c:f>
              <c:strCache>
                <c:ptCount val="1"/>
                <c:pt idx="0">
                  <c:v>Construction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'temp 64 €'!$B$144</c:f>
              <c:numCache>
                <c:formatCode>0%</c:formatCode>
                <c:ptCount val="1"/>
                <c:pt idx="0">
                  <c:v>0.50078007438557826</c:v>
                </c:pt>
              </c:numCache>
            </c:numRef>
          </c:val>
          <c:extLst>
            <c:ext xmlns:c16="http://schemas.microsoft.com/office/drawing/2014/chart" uri="{C3380CC4-5D6E-409C-BE32-E72D297353CC}">
              <c16:uniqueId val="{00000000-4201-489A-B1AC-2BEE455EAB6B}"/>
            </c:ext>
          </c:extLst>
        </c:ser>
        <c:ser>
          <c:idx val="1"/>
          <c:order val="1"/>
          <c:tx>
            <c:strRef>
              <c:f>'temp 64 €'!$A$145</c:f>
              <c:strCache>
                <c:ptCount val="1"/>
                <c:pt idx="0">
                  <c:v>Meuble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fr-FR" sz="1200" b="1"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'temp 64 €'!$B$145</c:f>
              <c:numCache>
                <c:formatCode>0%</c:formatCode>
                <c:ptCount val="1"/>
                <c:pt idx="0">
                  <c:v>6.7656908434037794E-2</c:v>
                </c:pt>
              </c:numCache>
            </c:numRef>
          </c:val>
          <c:extLst>
            <c:ext xmlns:c16="http://schemas.microsoft.com/office/drawing/2014/chart" uri="{C3380CC4-5D6E-409C-BE32-E72D297353CC}">
              <c16:uniqueId val="{00000001-4201-489A-B1AC-2BEE455EAB6B}"/>
            </c:ext>
          </c:extLst>
        </c:ser>
        <c:ser>
          <c:idx val="2"/>
          <c:order val="2"/>
          <c:tx>
            <c:strRef>
              <c:f>'temp 64 €'!$A$146</c:f>
              <c:strCache>
                <c:ptCount val="1"/>
                <c:pt idx="0">
                  <c:v>Emballage bois et carton</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fr-FR" sz="1200" b="1"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'temp 64 €'!$B$146</c:f>
              <c:numCache>
                <c:formatCode>0%</c:formatCode>
                <c:ptCount val="1"/>
                <c:pt idx="0">
                  <c:v>0.12354608728989906</c:v>
                </c:pt>
              </c:numCache>
            </c:numRef>
          </c:val>
          <c:extLst>
            <c:ext xmlns:c16="http://schemas.microsoft.com/office/drawing/2014/chart" uri="{C3380CC4-5D6E-409C-BE32-E72D297353CC}">
              <c16:uniqueId val="{00000002-4201-489A-B1AC-2BEE455EAB6B}"/>
            </c:ext>
          </c:extLst>
        </c:ser>
        <c:ser>
          <c:idx val="3"/>
          <c:order val="3"/>
          <c:tx>
            <c:strRef>
              <c:f>'temp 64 €'!$A$147</c:f>
              <c:strCache>
                <c:ptCount val="1"/>
                <c:pt idx="0">
                  <c:v>Energie</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fr-FR" sz="1200" b="1"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'temp 64 €'!$B$147</c:f>
              <c:numCache>
                <c:formatCode>0%</c:formatCode>
                <c:ptCount val="1"/>
                <c:pt idx="0">
                  <c:v>8.6376756953824421E-2</c:v>
                </c:pt>
              </c:numCache>
            </c:numRef>
          </c:val>
          <c:extLst>
            <c:ext xmlns:c16="http://schemas.microsoft.com/office/drawing/2014/chart" uri="{C3380CC4-5D6E-409C-BE32-E72D297353CC}">
              <c16:uniqueId val="{00000003-4201-489A-B1AC-2BEE455EAB6B}"/>
            </c:ext>
          </c:extLst>
        </c:ser>
        <c:ser>
          <c:idx val="4"/>
          <c:order val="4"/>
          <c:tx>
            <c:strRef>
              <c:f>'temp 64 €'!$A$148</c:f>
              <c:strCache>
                <c:ptCount val="1"/>
                <c:pt idx="0">
                  <c:v>Produits de consommation courante</c:v>
                </c:pt>
              </c:strCache>
            </c:strRef>
          </c:tx>
          <c:spPr>
            <a:solidFill>
              <a:schemeClr val="accent2">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fr-FR" sz="1200" b="1"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'temp 64 €'!$B$148</c:f>
              <c:numCache>
                <c:formatCode>0%</c:formatCode>
                <c:ptCount val="1"/>
                <c:pt idx="0">
                  <c:v>0.22164017293666044</c:v>
                </c:pt>
              </c:numCache>
            </c:numRef>
          </c:val>
          <c:extLst>
            <c:ext xmlns:c16="http://schemas.microsoft.com/office/drawing/2014/chart" uri="{C3380CC4-5D6E-409C-BE32-E72D297353CC}">
              <c16:uniqueId val="{00000004-4201-489A-B1AC-2BEE455EAB6B}"/>
            </c:ext>
          </c:extLst>
        </c:ser>
        <c:dLbls>
          <c:dLblPos val="ctr"/>
          <c:showLegendKey val="0"/>
          <c:showVal val="1"/>
          <c:showCatName val="0"/>
          <c:showSerName val="0"/>
          <c:showPercent val="0"/>
          <c:showBubbleSize val="0"/>
        </c:dLbls>
        <c:gapWidth val="150"/>
        <c:overlap val="100"/>
        <c:axId val="378614512"/>
        <c:axId val="378614904"/>
      </c:barChart>
      <c:catAx>
        <c:axId val="378614512"/>
        <c:scaling>
          <c:orientation val="minMax"/>
        </c:scaling>
        <c:delete val="1"/>
        <c:axPos val="l"/>
        <c:numFmt formatCode="General" sourceLinked="1"/>
        <c:majorTickMark val="none"/>
        <c:minorTickMark val="none"/>
        <c:tickLblPos val="nextTo"/>
        <c:crossAx val="378614904"/>
        <c:crosses val="autoZero"/>
        <c:auto val="1"/>
        <c:lblAlgn val="ctr"/>
        <c:lblOffset val="100"/>
        <c:noMultiLvlLbl val="0"/>
      </c:catAx>
      <c:valAx>
        <c:axId val="37861490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78614512"/>
        <c:crosses val="autoZero"/>
        <c:crossBetween val="between"/>
      </c:valAx>
      <c:spPr>
        <a:noFill/>
        <a:ln>
          <a:noFill/>
        </a:ln>
        <a:effectLst/>
      </c:spPr>
    </c:plotArea>
    <c:legend>
      <c:legendPos val="b"/>
      <c:layout>
        <c:manualLayout>
          <c:xMode val="edge"/>
          <c:yMode val="edge"/>
          <c:x val="1.05065663587127E-2"/>
          <c:y val="0.82812342223555624"/>
          <c:w val="0.97378052324045605"/>
          <c:h val="0.171876664264094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Emploi par marché</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'temp 64 €'!$A$181</c:f>
              <c:strCache>
                <c:ptCount val="1"/>
                <c:pt idx="0">
                  <c:v>Construction</c:v>
                </c:pt>
              </c:strCache>
            </c:strRef>
          </c:tx>
          <c:spPr>
            <a:solidFill>
              <a:schemeClr val="accent1"/>
            </a:solidFill>
            <a:ln>
              <a:noFill/>
            </a:ln>
            <a:effectLst/>
          </c:spPr>
          <c:invertIfNegative val="0"/>
          <c:val>
            <c:numRef>
              <c:f>'temp 64 €'!$B$181</c:f>
              <c:numCache>
                <c:formatCode>#,##0</c:formatCode>
                <c:ptCount val="1"/>
                <c:pt idx="0">
                  <c:v>175193.77686501353</c:v>
                </c:pt>
              </c:numCache>
            </c:numRef>
          </c:val>
          <c:extLst>
            <c:ext xmlns:c16="http://schemas.microsoft.com/office/drawing/2014/chart" uri="{C3380CC4-5D6E-409C-BE32-E72D297353CC}">
              <c16:uniqueId val="{00000000-00FB-43D0-9556-AB6AD1A7DEFE}"/>
            </c:ext>
          </c:extLst>
        </c:ser>
        <c:ser>
          <c:idx val="1"/>
          <c:order val="1"/>
          <c:tx>
            <c:strRef>
              <c:f>'temp 64 €'!$A$182</c:f>
              <c:strCache>
                <c:ptCount val="1"/>
                <c:pt idx="0">
                  <c:v>Ameublement</c:v>
                </c:pt>
              </c:strCache>
            </c:strRef>
          </c:tx>
          <c:spPr>
            <a:solidFill>
              <a:schemeClr val="accent2"/>
            </a:solidFill>
            <a:ln>
              <a:noFill/>
            </a:ln>
            <a:effectLst/>
          </c:spPr>
          <c:invertIfNegative val="0"/>
          <c:val>
            <c:numRef>
              <c:f>'temp 64 €'!$B$182</c:f>
              <c:numCache>
                <c:formatCode>#,##0</c:formatCode>
                <c:ptCount val="1"/>
                <c:pt idx="0">
                  <c:v>24796.110897018018</c:v>
                </c:pt>
              </c:numCache>
            </c:numRef>
          </c:val>
          <c:extLst>
            <c:ext xmlns:c16="http://schemas.microsoft.com/office/drawing/2014/chart" uri="{C3380CC4-5D6E-409C-BE32-E72D297353CC}">
              <c16:uniqueId val="{00000001-00FB-43D0-9556-AB6AD1A7DEFE}"/>
            </c:ext>
          </c:extLst>
        </c:ser>
        <c:ser>
          <c:idx val="2"/>
          <c:order val="2"/>
          <c:tx>
            <c:strRef>
              <c:f>'temp 64 €'!$A$183</c:f>
              <c:strCache>
                <c:ptCount val="1"/>
                <c:pt idx="0">
                  <c:v>Emballage</c:v>
                </c:pt>
              </c:strCache>
            </c:strRef>
          </c:tx>
          <c:spPr>
            <a:solidFill>
              <a:schemeClr val="accent3"/>
            </a:solidFill>
            <a:ln>
              <a:noFill/>
            </a:ln>
            <a:effectLst/>
          </c:spPr>
          <c:invertIfNegative val="0"/>
          <c:val>
            <c:numRef>
              <c:f>'temp 64 €'!$B$183</c:f>
              <c:numCache>
                <c:formatCode>#,##0</c:formatCode>
                <c:ptCount val="1"/>
                <c:pt idx="0">
                  <c:v>36260.095055939157</c:v>
                </c:pt>
              </c:numCache>
            </c:numRef>
          </c:val>
          <c:extLst>
            <c:ext xmlns:c16="http://schemas.microsoft.com/office/drawing/2014/chart" uri="{C3380CC4-5D6E-409C-BE32-E72D297353CC}">
              <c16:uniqueId val="{00000002-00FB-43D0-9556-AB6AD1A7DEFE}"/>
            </c:ext>
          </c:extLst>
        </c:ser>
        <c:ser>
          <c:idx val="3"/>
          <c:order val="3"/>
          <c:tx>
            <c:strRef>
              <c:f>'temp 64 €'!$A$184</c:f>
              <c:strCache>
                <c:ptCount val="1"/>
                <c:pt idx="0">
                  <c:v>Energie</c:v>
                </c:pt>
              </c:strCache>
            </c:strRef>
          </c:tx>
          <c:spPr>
            <a:solidFill>
              <a:schemeClr val="accent4"/>
            </a:solidFill>
            <a:ln>
              <a:noFill/>
            </a:ln>
            <a:effectLst/>
          </c:spPr>
          <c:invertIfNegative val="0"/>
          <c:val>
            <c:numRef>
              <c:f>'temp 64 €'!$B$184</c:f>
              <c:numCache>
                <c:formatCode>#,##0</c:formatCode>
                <c:ptCount val="1"/>
                <c:pt idx="0">
                  <c:v>25956.581341751407</c:v>
                </c:pt>
              </c:numCache>
            </c:numRef>
          </c:val>
          <c:extLst>
            <c:ext xmlns:c16="http://schemas.microsoft.com/office/drawing/2014/chart" uri="{C3380CC4-5D6E-409C-BE32-E72D297353CC}">
              <c16:uniqueId val="{00000003-00FB-43D0-9556-AB6AD1A7DEFE}"/>
            </c:ext>
          </c:extLst>
        </c:ser>
        <c:ser>
          <c:idx val="4"/>
          <c:order val="4"/>
          <c:tx>
            <c:strRef>
              <c:f>'temp 64 €'!$A$185</c:f>
              <c:strCache>
                <c:ptCount val="1"/>
                <c:pt idx="0">
                  <c:v>Autres marchés</c:v>
                </c:pt>
              </c:strCache>
            </c:strRef>
          </c:tx>
          <c:spPr>
            <a:solidFill>
              <a:schemeClr val="accent5"/>
            </a:solidFill>
            <a:ln>
              <a:noFill/>
            </a:ln>
            <a:effectLst/>
          </c:spPr>
          <c:invertIfNegative val="0"/>
          <c:val>
            <c:numRef>
              <c:f>'temp 64 €'!$B$185</c:f>
              <c:numCache>
                <c:formatCode>#,##0</c:formatCode>
                <c:ptCount val="1"/>
                <c:pt idx="0">
                  <c:v>110273.05273811221</c:v>
                </c:pt>
              </c:numCache>
            </c:numRef>
          </c:val>
          <c:extLst>
            <c:ext xmlns:c16="http://schemas.microsoft.com/office/drawing/2014/chart" uri="{C3380CC4-5D6E-409C-BE32-E72D297353CC}">
              <c16:uniqueId val="{00000004-00FB-43D0-9556-AB6AD1A7DEFE}"/>
            </c:ext>
          </c:extLst>
        </c:ser>
        <c:dLbls>
          <c:showLegendKey val="0"/>
          <c:showVal val="0"/>
          <c:showCatName val="0"/>
          <c:showSerName val="0"/>
          <c:showPercent val="0"/>
          <c:showBubbleSize val="0"/>
        </c:dLbls>
        <c:gapWidth val="150"/>
        <c:axId val="461778816"/>
        <c:axId val="461775680"/>
      </c:barChart>
      <c:catAx>
        <c:axId val="461778816"/>
        <c:scaling>
          <c:orientation val="minMax"/>
        </c:scaling>
        <c:delete val="1"/>
        <c:axPos val="b"/>
        <c:numFmt formatCode="General" sourceLinked="1"/>
        <c:majorTickMark val="none"/>
        <c:minorTickMark val="none"/>
        <c:tickLblPos val="nextTo"/>
        <c:crossAx val="461775680"/>
        <c:crosses val="autoZero"/>
        <c:auto val="1"/>
        <c:lblAlgn val="ctr"/>
        <c:lblOffset val="100"/>
        <c:noMultiLvlLbl val="0"/>
      </c:catAx>
      <c:valAx>
        <c:axId val="4617756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ETP</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1778816"/>
        <c:crosses val="autoZero"/>
        <c:crossBetween val="between"/>
      </c:valAx>
      <c:spPr>
        <a:noFill/>
        <a:ln>
          <a:noFill/>
        </a:ln>
        <a:effectLst/>
      </c:spPr>
    </c:plotArea>
    <c:legend>
      <c:legendPos val="b"/>
      <c:layout>
        <c:manualLayout>
          <c:xMode val="edge"/>
          <c:yMode val="edge"/>
          <c:x val="4.0980752405949256E-2"/>
          <c:y val="0.81886410032079326"/>
          <c:w val="0.93470516185476815"/>
          <c:h val="0.1348396033829104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Répartition de l'emploi par marché</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bar"/>
        <c:grouping val="percentStacked"/>
        <c:varyColors val="0"/>
        <c:ser>
          <c:idx val="0"/>
          <c:order val="0"/>
          <c:tx>
            <c:strRef>
              <c:f>'temp 64 €'!$A$192</c:f>
              <c:strCache>
                <c:ptCount val="1"/>
                <c:pt idx="0">
                  <c:v>Construction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'temp 64 €'!$B$192</c:f>
              <c:numCache>
                <c:formatCode>0%</c:formatCode>
                <c:ptCount val="1"/>
                <c:pt idx="0">
                  <c:v>0.47034460120019556</c:v>
                </c:pt>
              </c:numCache>
            </c:numRef>
          </c:val>
          <c:extLst>
            <c:ext xmlns:c16="http://schemas.microsoft.com/office/drawing/2014/chart" uri="{C3380CC4-5D6E-409C-BE32-E72D297353CC}">
              <c16:uniqueId val="{00000000-3076-48E9-BAC9-E69A50958A8D}"/>
            </c:ext>
          </c:extLst>
        </c:ser>
        <c:ser>
          <c:idx val="1"/>
          <c:order val="1"/>
          <c:tx>
            <c:strRef>
              <c:f>'temp 64 €'!$A$193</c:f>
              <c:strCache>
                <c:ptCount val="1"/>
                <c:pt idx="0">
                  <c:v>Ameublement</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'temp 64 €'!$B$193</c:f>
              <c:numCache>
                <c:formatCode>0%</c:formatCode>
                <c:ptCount val="1"/>
                <c:pt idx="0">
                  <c:v>6.6570383377029793E-2</c:v>
                </c:pt>
              </c:numCache>
            </c:numRef>
          </c:val>
          <c:extLst>
            <c:ext xmlns:c16="http://schemas.microsoft.com/office/drawing/2014/chart" uri="{C3380CC4-5D6E-409C-BE32-E72D297353CC}">
              <c16:uniqueId val="{00000001-3076-48E9-BAC9-E69A50958A8D}"/>
            </c:ext>
          </c:extLst>
        </c:ser>
        <c:ser>
          <c:idx val="2"/>
          <c:order val="2"/>
          <c:tx>
            <c:strRef>
              <c:f>'temp 64 €'!$A$194</c:f>
              <c:strCache>
                <c:ptCount val="1"/>
                <c:pt idx="0">
                  <c:v>Emballage</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'temp 64 €'!$B$194</c:f>
              <c:numCache>
                <c:formatCode>0%</c:formatCode>
                <c:ptCount val="1"/>
                <c:pt idx="0">
                  <c:v>9.7347863912469509E-2</c:v>
                </c:pt>
              </c:numCache>
            </c:numRef>
          </c:val>
          <c:extLst>
            <c:ext xmlns:c16="http://schemas.microsoft.com/office/drawing/2014/chart" uri="{C3380CC4-5D6E-409C-BE32-E72D297353CC}">
              <c16:uniqueId val="{00000002-3076-48E9-BAC9-E69A50958A8D}"/>
            </c:ext>
          </c:extLst>
        </c:ser>
        <c:ser>
          <c:idx val="3"/>
          <c:order val="3"/>
          <c:tx>
            <c:strRef>
              <c:f>'temp 64 €'!$A$195</c:f>
              <c:strCache>
                <c:ptCount val="1"/>
                <c:pt idx="0">
                  <c:v>Energie</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'temp 64 €'!$B$195</c:f>
              <c:numCache>
                <c:formatCode>0%</c:formatCode>
                <c:ptCount val="1"/>
                <c:pt idx="0">
                  <c:v>6.9685910756482852E-2</c:v>
                </c:pt>
              </c:numCache>
            </c:numRef>
          </c:val>
          <c:extLst>
            <c:ext xmlns:c16="http://schemas.microsoft.com/office/drawing/2014/chart" uri="{C3380CC4-5D6E-409C-BE32-E72D297353CC}">
              <c16:uniqueId val="{00000003-3076-48E9-BAC9-E69A50958A8D}"/>
            </c:ext>
          </c:extLst>
        </c:ser>
        <c:ser>
          <c:idx val="4"/>
          <c:order val="4"/>
          <c:tx>
            <c:strRef>
              <c:f>'temp 64 €'!$A$196</c:f>
              <c:strCache>
                <c:ptCount val="1"/>
                <c:pt idx="0">
                  <c:v>Autres marchés</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'temp 64 €'!$B$196</c:f>
              <c:numCache>
                <c:formatCode>0%</c:formatCode>
                <c:ptCount val="1"/>
                <c:pt idx="0">
                  <c:v>0.29605124075382216</c:v>
                </c:pt>
              </c:numCache>
            </c:numRef>
          </c:val>
          <c:extLst>
            <c:ext xmlns:c16="http://schemas.microsoft.com/office/drawing/2014/chart" uri="{C3380CC4-5D6E-409C-BE32-E72D297353CC}">
              <c16:uniqueId val="{00000004-3076-48E9-BAC9-E69A50958A8D}"/>
            </c:ext>
          </c:extLst>
        </c:ser>
        <c:dLbls>
          <c:dLblPos val="ctr"/>
          <c:showLegendKey val="0"/>
          <c:showVal val="1"/>
          <c:showCatName val="0"/>
          <c:showSerName val="0"/>
          <c:showPercent val="0"/>
          <c:showBubbleSize val="0"/>
        </c:dLbls>
        <c:gapWidth val="150"/>
        <c:overlap val="100"/>
        <c:axId val="461779600"/>
        <c:axId val="461782344"/>
      </c:barChart>
      <c:catAx>
        <c:axId val="461779600"/>
        <c:scaling>
          <c:orientation val="minMax"/>
        </c:scaling>
        <c:delete val="1"/>
        <c:axPos val="l"/>
        <c:numFmt formatCode="General" sourceLinked="1"/>
        <c:majorTickMark val="none"/>
        <c:minorTickMark val="none"/>
        <c:tickLblPos val="nextTo"/>
        <c:crossAx val="461782344"/>
        <c:crosses val="autoZero"/>
        <c:auto val="1"/>
        <c:lblAlgn val="ctr"/>
        <c:lblOffset val="100"/>
        <c:noMultiLvlLbl val="0"/>
      </c:catAx>
      <c:valAx>
        <c:axId val="4617823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1779600"/>
        <c:crosses val="autoZero"/>
        <c:crossBetween val="between"/>
      </c:valAx>
      <c:spPr>
        <a:noFill/>
        <a:ln>
          <a:noFill/>
        </a:ln>
        <a:effectLst/>
      </c:spPr>
    </c:plotArea>
    <c:legend>
      <c:legendPos val="b"/>
      <c:layout>
        <c:manualLayout>
          <c:xMode val="edge"/>
          <c:yMode val="edge"/>
          <c:x val="0"/>
          <c:y val="0.80960484106153396"/>
          <c:w val="0.9847051618547682"/>
          <c:h val="0.1626173811606882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Valeur ajoutée des activités par marché</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stacked"/>
        <c:varyColors val="0"/>
        <c:ser>
          <c:idx val="0"/>
          <c:order val="0"/>
          <c:tx>
            <c:strRef>
              <c:f>'temp 64 €'!$V$134</c:f>
              <c:strCache>
                <c:ptCount val="1"/>
                <c:pt idx="0">
                  <c:v>Production et transformation de produits bois</c:v>
                </c:pt>
              </c:strCache>
            </c:strRef>
          </c:tx>
          <c:spPr>
            <a:solidFill>
              <a:schemeClr val="accent2">
                <a:lumMod val="60000"/>
                <a:lumOff val="40000"/>
              </a:schemeClr>
            </a:solidFill>
            <a:ln>
              <a:noFill/>
            </a:ln>
            <a:effectLst/>
          </c:spPr>
          <c:invertIfNegative val="0"/>
          <c:cat>
            <c:strRef>
              <c:f>'temp 64 €'!$W$133:$AA$133</c:f>
              <c:strCache>
                <c:ptCount val="5"/>
                <c:pt idx="0">
                  <c:v>Construction</c:v>
                </c:pt>
                <c:pt idx="1">
                  <c:v>Meuble</c:v>
                </c:pt>
                <c:pt idx="2">
                  <c:v>Emballage bois et carton</c:v>
                </c:pt>
                <c:pt idx="3">
                  <c:v>Energie</c:v>
                </c:pt>
                <c:pt idx="4">
                  <c:v>Produits de consommation courante</c:v>
                </c:pt>
              </c:strCache>
            </c:strRef>
          </c:cat>
          <c:val>
            <c:numRef>
              <c:f>'temp 64 €'!$W$134:$AA$134</c:f>
              <c:numCache>
                <c:formatCode>#,##0</c:formatCode>
                <c:ptCount val="5"/>
                <c:pt idx="0">
                  <c:v>1777988.7392043457</c:v>
                </c:pt>
                <c:pt idx="1">
                  <c:v>1360684.0217002609</c:v>
                </c:pt>
                <c:pt idx="2">
                  <c:v>2484700.9833866074</c:v>
                </c:pt>
                <c:pt idx="3">
                  <c:v>1148010.0830749525</c:v>
                </c:pt>
                <c:pt idx="4">
                  <c:v>4457523.2428159872</c:v>
                </c:pt>
              </c:numCache>
            </c:numRef>
          </c:val>
          <c:extLst>
            <c:ext xmlns:c16="http://schemas.microsoft.com/office/drawing/2014/chart" uri="{C3380CC4-5D6E-409C-BE32-E72D297353CC}">
              <c16:uniqueId val="{00000000-8452-4286-A0B3-92F8571B8BCB}"/>
            </c:ext>
          </c:extLst>
        </c:ser>
        <c:ser>
          <c:idx val="1"/>
          <c:order val="1"/>
          <c:tx>
            <c:strRef>
              <c:f>'temp 64 €'!$V$135</c:f>
              <c:strCache>
                <c:ptCount val="1"/>
                <c:pt idx="0">
                  <c:v>Mise en oeuvre de produits bois</c:v>
                </c:pt>
              </c:strCache>
            </c:strRef>
          </c:tx>
          <c:spPr>
            <a:solidFill>
              <a:schemeClr val="accent6">
                <a:lumMod val="60000"/>
                <a:lumOff val="40000"/>
              </a:schemeClr>
            </a:solidFill>
            <a:ln>
              <a:noFill/>
            </a:ln>
            <a:effectLst/>
          </c:spPr>
          <c:invertIfNegative val="0"/>
          <c:cat>
            <c:strRef>
              <c:f>'temp 64 €'!$W$133:$AA$133</c:f>
              <c:strCache>
                <c:ptCount val="5"/>
                <c:pt idx="0">
                  <c:v>Construction</c:v>
                </c:pt>
                <c:pt idx="1">
                  <c:v>Meuble</c:v>
                </c:pt>
                <c:pt idx="2">
                  <c:v>Emballage bois et carton</c:v>
                </c:pt>
                <c:pt idx="3">
                  <c:v>Energie</c:v>
                </c:pt>
                <c:pt idx="4">
                  <c:v>Produits de consommation courante</c:v>
                </c:pt>
              </c:strCache>
            </c:strRef>
          </c:cat>
          <c:val>
            <c:numRef>
              <c:f>'temp 64 €'!$W$135:$AA$135</c:f>
              <c:numCache>
                <c:formatCode>#,##0</c:formatCode>
                <c:ptCount val="5"/>
                <c:pt idx="0">
                  <c:v>8293465.3277023574</c:v>
                </c:pt>
                <c:pt idx="1">
                  <c:v>0</c:v>
                </c:pt>
                <c:pt idx="2">
                  <c:v>0</c:v>
                </c:pt>
                <c:pt idx="3">
                  <c:v>589158.75531415746</c:v>
                </c:pt>
                <c:pt idx="4">
                  <c:v>0</c:v>
                </c:pt>
              </c:numCache>
            </c:numRef>
          </c:val>
          <c:extLst>
            <c:ext xmlns:c16="http://schemas.microsoft.com/office/drawing/2014/chart" uri="{C3380CC4-5D6E-409C-BE32-E72D297353CC}">
              <c16:uniqueId val="{00000001-8452-4286-A0B3-92F8571B8BCB}"/>
            </c:ext>
          </c:extLst>
        </c:ser>
        <c:ser>
          <c:idx val="2"/>
          <c:order val="2"/>
          <c:tx>
            <c:strRef>
              <c:f>'temp 64 €'!$V$136</c:f>
              <c:strCache>
                <c:ptCount val="1"/>
                <c:pt idx="0">
                  <c:v>Commerces et services</c:v>
                </c:pt>
              </c:strCache>
            </c:strRef>
          </c:tx>
          <c:spPr>
            <a:solidFill>
              <a:schemeClr val="accent1">
                <a:lumMod val="40000"/>
                <a:lumOff val="60000"/>
              </a:schemeClr>
            </a:solidFill>
            <a:ln>
              <a:noFill/>
            </a:ln>
            <a:effectLst/>
          </c:spPr>
          <c:invertIfNegative val="0"/>
          <c:dPt>
            <c:idx val="0"/>
            <c:invertIfNegative val="0"/>
            <c:bubble3D val="0"/>
            <c:spPr>
              <a:solidFill>
                <a:schemeClr val="accent1">
                  <a:lumMod val="40000"/>
                  <a:lumOff val="60000"/>
                </a:schemeClr>
              </a:solidFill>
              <a:ln>
                <a:noFill/>
              </a:ln>
              <a:effectLst/>
            </c:spPr>
            <c:extLst>
              <c:ext xmlns:c16="http://schemas.microsoft.com/office/drawing/2014/chart" uri="{C3380CC4-5D6E-409C-BE32-E72D297353CC}">
                <c16:uniqueId val="{00000003-8452-4286-A0B3-92F8571B8BCB}"/>
              </c:ext>
            </c:extLst>
          </c:dPt>
          <c:cat>
            <c:strRef>
              <c:f>'temp 64 €'!$W$133:$AA$133</c:f>
              <c:strCache>
                <c:ptCount val="5"/>
                <c:pt idx="0">
                  <c:v>Construction</c:v>
                </c:pt>
                <c:pt idx="1">
                  <c:v>Meuble</c:v>
                </c:pt>
                <c:pt idx="2">
                  <c:v>Emballage bois et carton</c:v>
                </c:pt>
                <c:pt idx="3">
                  <c:v>Energie</c:v>
                </c:pt>
                <c:pt idx="4">
                  <c:v>Produits de consommation courante</c:v>
                </c:pt>
              </c:strCache>
            </c:strRef>
          </c:cat>
          <c:val>
            <c:numRef>
              <c:f>'temp 64 €'!$W$136:$AA$136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4-8452-4286-A0B3-92F8571B8BCB}"/>
            </c:ext>
          </c:extLst>
        </c:ser>
        <c:dLbls>
          <c:showLegendKey val="0"/>
          <c:showVal val="0"/>
          <c:showCatName val="0"/>
          <c:showSerName val="0"/>
          <c:showPercent val="0"/>
          <c:showBubbleSize val="0"/>
        </c:dLbls>
        <c:gapWidth val="30"/>
        <c:overlap val="100"/>
        <c:axId val="461775288"/>
        <c:axId val="461777640"/>
      </c:barChart>
      <c:catAx>
        <c:axId val="461775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461777640"/>
        <c:crosses val="autoZero"/>
        <c:auto val="1"/>
        <c:lblAlgn val="ctr"/>
        <c:lblOffset val="100"/>
        <c:noMultiLvlLbl val="0"/>
      </c:catAx>
      <c:valAx>
        <c:axId val="4617776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1775288"/>
        <c:crosses val="autoZero"/>
        <c:crossBetween val="between"/>
        <c:dispUnits>
          <c:builtInUnit val="millions"/>
          <c:dispUnitsLbl>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Milliards €</a:t>
                  </a:r>
                </a:p>
              </c:rich>
            </c:tx>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dispUnitsLbl>
        </c:dispUnits>
      </c:valAx>
      <c:spPr>
        <a:noFill/>
        <a:ln>
          <a:noFill/>
        </a:ln>
        <a:effectLst/>
      </c:spPr>
    </c:plotArea>
    <c:legend>
      <c:legendPos val="b"/>
      <c:layout>
        <c:manualLayout>
          <c:xMode val="edge"/>
          <c:yMode val="edge"/>
          <c:x val="4.3555835471638882E-2"/>
          <c:y val="0.85488209886279909"/>
          <c:w val="0.93568805470573613"/>
          <c:h val="0.11796893694198513"/>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Emploi des activités par marché</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stacked"/>
        <c:varyColors val="0"/>
        <c:ser>
          <c:idx val="0"/>
          <c:order val="0"/>
          <c:tx>
            <c:strRef>
              <c:f>'temp 64 €'!$V$178</c:f>
              <c:strCache>
                <c:ptCount val="1"/>
                <c:pt idx="0">
                  <c:v>Production et transformation de produits bois</c:v>
                </c:pt>
              </c:strCache>
            </c:strRef>
          </c:tx>
          <c:spPr>
            <a:solidFill>
              <a:schemeClr val="accent2">
                <a:lumMod val="60000"/>
                <a:lumOff val="40000"/>
              </a:schemeClr>
            </a:solidFill>
            <a:ln>
              <a:noFill/>
            </a:ln>
            <a:effectLst/>
          </c:spPr>
          <c:invertIfNegative val="0"/>
          <c:cat>
            <c:strRef>
              <c:f>'temp 64 €'!$W$133:$AA$133</c:f>
              <c:strCache>
                <c:ptCount val="5"/>
                <c:pt idx="0">
                  <c:v>Construction</c:v>
                </c:pt>
                <c:pt idx="1">
                  <c:v>Meuble</c:v>
                </c:pt>
                <c:pt idx="2">
                  <c:v>Emballage bois et carton</c:v>
                </c:pt>
                <c:pt idx="3">
                  <c:v>Energie</c:v>
                </c:pt>
                <c:pt idx="4">
                  <c:v>Produits de consommation courante</c:v>
                </c:pt>
              </c:strCache>
            </c:strRef>
          </c:cat>
          <c:val>
            <c:numRef>
              <c:f>'temp 64 €'!$W$178:$AA$178</c:f>
              <c:numCache>
                <c:formatCode>#,##0</c:formatCode>
                <c:ptCount val="5"/>
                <c:pt idx="0">
                  <c:v>30477.379391016351</c:v>
                </c:pt>
                <c:pt idx="1">
                  <c:v>24796.110897018018</c:v>
                </c:pt>
                <c:pt idx="2">
                  <c:v>36260.095055939157</c:v>
                </c:pt>
                <c:pt idx="3">
                  <c:v>17244.330629500695</c:v>
                </c:pt>
                <c:pt idx="4">
                  <c:v>61975.88093328831</c:v>
                </c:pt>
              </c:numCache>
            </c:numRef>
          </c:val>
          <c:extLst>
            <c:ext xmlns:c16="http://schemas.microsoft.com/office/drawing/2014/chart" uri="{C3380CC4-5D6E-409C-BE32-E72D297353CC}">
              <c16:uniqueId val="{00000000-3E4F-4768-8B0E-7C25B9EFA55C}"/>
            </c:ext>
          </c:extLst>
        </c:ser>
        <c:ser>
          <c:idx val="1"/>
          <c:order val="1"/>
          <c:tx>
            <c:strRef>
              <c:f>'temp 64 €'!$V$179</c:f>
              <c:strCache>
                <c:ptCount val="1"/>
                <c:pt idx="0">
                  <c:v>Mise en oeuvre de produits bois</c:v>
                </c:pt>
              </c:strCache>
            </c:strRef>
          </c:tx>
          <c:spPr>
            <a:solidFill>
              <a:schemeClr val="accent6">
                <a:lumMod val="60000"/>
                <a:lumOff val="40000"/>
              </a:schemeClr>
            </a:solidFill>
            <a:ln>
              <a:noFill/>
            </a:ln>
            <a:effectLst/>
          </c:spPr>
          <c:invertIfNegative val="0"/>
          <c:cat>
            <c:strRef>
              <c:f>'temp 64 €'!$W$133:$AA$133</c:f>
              <c:strCache>
                <c:ptCount val="5"/>
                <c:pt idx="0">
                  <c:v>Construction</c:v>
                </c:pt>
                <c:pt idx="1">
                  <c:v>Meuble</c:v>
                </c:pt>
                <c:pt idx="2">
                  <c:v>Emballage bois et carton</c:v>
                </c:pt>
                <c:pt idx="3">
                  <c:v>Energie</c:v>
                </c:pt>
                <c:pt idx="4">
                  <c:v>Produits de consommation courante</c:v>
                </c:pt>
              </c:strCache>
            </c:strRef>
          </c:cat>
          <c:val>
            <c:numRef>
              <c:f>'temp 64 €'!$W$179:$AA$179</c:f>
              <c:numCache>
                <c:formatCode>#,##0</c:formatCode>
                <c:ptCount val="5"/>
                <c:pt idx="0">
                  <c:v>130799.8968086012</c:v>
                </c:pt>
                <c:pt idx="1">
                  <c:v>0</c:v>
                </c:pt>
                <c:pt idx="2">
                  <c:v>0</c:v>
                </c:pt>
                <c:pt idx="3">
                  <c:v>8712.2507122507104</c:v>
                </c:pt>
                <c:pt idx="4">
                  <c:v>0</c:v>
                </c:pt>
              </c:numCache>
            </c:numRef>
          </c:val>
          <c:extLst>
            <c:ext xmlns:c16="http://schemas.microsoft.com/office/drawing/2014/chart" uri="{C3380CC4-5D6E-409C-BE32-E72D297353CC}">
              <c16:uniqueId val="{00000001-3E4F-4768-8B0E-7C25B9EFA55C}"/>
            </c:ext>
          </c:extLst>
        </c:ser>
        <c:ser>
          <c:idx val="2"/>
          <c:order val="2"/>
          <c:tx>
            <c:strRef>
              <c:f>'temp 64 €'!$V$180</c:f>
              <c:strCache>
                <c:ptCount val="1"/>
                <c:pt idx="0">
                  <c:v>Commerces et services</c:v>
                </c:pt>
              </c:strCache>
            </c:strRef>
          </c:tx>
          <c:spPr>
            <a:solidFill>
              <a:schemeClr val="accent1">
                <a:lumMod val="40000"/>
                <a:lumOff val="60000"/>
              </a:schemeClr>
            </a:solidFill>
            <a:ln>
              <a:noFill/>
            </a:ln>
            <a:effectLst/>
          </c:spPr>
          <c:invertIfNegative val="0"/>
          <c:dPt>
            <c:idx val="0"/>
            <c:invertIfNegative val="0"/>
            <c:bubble3D val="0"/>
            <c:spPr>
              <a:solidFill>
                <a:schemeClr val="accent1">
                  <a:lumMod val="40000"/>
                  <a:lumOff val="60000"/>
                </a:schemeClr>
              </a:solidFill>
              <a:ln>
                <a:noFill/>
              </a:ln>
              <a:effectLst/>
            </c:spPr>
            <c:extLst>
              <c:ext xmlns:c16="http://schemas.microsoft.com/office/drawing/2014/chart" uri="{C3380CC4-5D6E-409C-BE32-E72D297353CC}">
                <c16:uniqueId val="{00000003-3E4F-4768-8B0E-7C25B9EFA55C}"/>
              </c:ext>
            </c:extLst>
          </c:dPt>
          <c:cat>
            <c:strRef>
              <c:f>'temp 64 €'!$W$133:$AA$133</c:f>
              <c:strCache>
                <c:ptCount val="5"/>
                <c:pt idx="0">
                  <c:v>Construction</c:v>
                </c:pt>
                <c:pt idx="1">
                  <c:v>Meuble</c:v>
                </c:pt>
                <c:pt idx="2">
                  <c:v>Emballage bois et carton</c:v>
                </c:pt>
                <c:pt idx="3">
                  <c:v>Energie</c:v>
                </c:pt>
                <c:pt idx="4">
                  <c:v>Produits de consommation courante</c:v>
                </c:pt>
              </c:strCache>
            </c:strRef>
          </c:cat>
          <c:val>
            <c:numRef>
              <c:f>'temp 64 €'!$W$180:$AA$180</c:f>
              <c:numCache>
                <c:formatCode>#,##0</c:formatCode>
                <c:ptCount val="5"/>
                <c:pt idx="0">
                  <c:v>13916.500665395948</c:v>
                </c:pt>
                <c:pt idx="1">
                  <c:v>0</c:v>
                </c:pt>
                <c:pt idx="2">
                  <c:v>0</c:v>
                </c:pt>
                <c:pt idx="3">
                  <c:v>0</c:v>
                </c:pt>
                <c:pt idx="4">
                  <c:v>48297.171804823891</c:v>
                </c:pt>
              </c:numCache>
            </c:numRef>
          </c:val>
          <c:extLst>
            <c:ext xmlns:c16="http://schemas.microsoft.com/office/drawing/2014/chart" uri="{C3380CC4-5D6E-409C-BE32-E72D297353CC}">
              <c16:uniqueId val="{00000004-3E4F-4768-8B0E-7C25B9EFA55C}"/>
            </c:ext>
          </c:extLst>
        </c:ser>
        <c:dLbls>
          <c:showLegendKey val="0"/>
          <c:showVal val="0"/>
          <c:showCatName val="0"/>
          <c:showSerName val="0"/>
          <c:showPercent val="0"/>
          <c:showBubbleSize val="0"/>
        </c:dLbls>
        <c:gapWidth val="30"/>
        <c:overlap val="100"/>
        <c:axId val="461780384"/>
        <c:axId val="461776464"/>
      </c:barChart>
      <c:catAx>
        <c:axId val="461780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461776464"/>
        <c:crosses val="autoZero"/>
        <c:auto val="1"/>
        <c:lblAlgn val="ctr"/>
        <c:lblOffset val="100"/>
        <c:noMultiLvlLbl val="0"/>
      </c:catAx>
      <c:valAx>
        <c:axId val="4617764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ETP</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1780384"/>
        <c:crosses val="autoZero"/>
        <c:crossBetween val="between"/>
      </c:valAx>
      <c:spPr>
        <a:noFill/>
        <a:ln>
          <a:noFill/>
        </a:ln>
        <a:effectLst/>
      </c:spPr>
    </c:plotArea>
    <c:legend>
      <c:legendPos val="b"/>
      <c:layout>
        <c:manualLayout>
          <c:xMode val="edge"/>
          <c:yMode val="edge"/>
          <c:x val="0.11950690986262942"/>
          <c:y val="0.85030839895013122"/>
          <c:w val="0.87635122116244935"/>
          <c:h val="0.11796893694198513"/>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Contribution des branches à la valeur ajoutée desmarché</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0.47465444344459862"/>
          <c:y val="7.1185134878227099E-2"/>
          <c:w val="0.50273392220115543"/>
          <c:h val="0.88429149450050581"/>
        </c:manualLayout>
      </c:layout>
      <c:barChart>
        <c:barDir val="col"/>
        <c:grouping val="stacked"/>
        <c:varyColors val="0"/>
        <c:ser>
          <c:idx val="0"/>
          <c:order val="0"/>
          <c:tx>
            <c:strRef>
              <c:f>'temp 64 €'!$D$121</c:f>
              <c:strCache>
                <c:ptCount val="1"/>
                <c:pt idx="0">
                  <c:v>01 - Plants de pépinière</c:v>
                </c:pt>
              </c:strCache>
            </c:strRef>
          </c:tx>
          <c:spPr>
            <a:solidFill>
              <a:schemeClr val="accent1"/>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64 €'!$D$122:$D$127</c:f>
              <c:numCache>
                <c:formatCode>#,##0</c:formatCode>
                <c:ptCount val="6"/>
                <c:pt idx="0">
                  <c:v>3027.7239752776991</c:v>
                </c:pt>
                <c:pt idx="1">
                  <c:v>619.6578343514409</c:v>
                </c:pt>
                <c:pt idx="2">
                  <c:v>1525.4770335630612</c:v>
                </c:pt>
                <c:pt idx="3">
                  <c:v>4398.2859336500087</c:v>
                </c:pt>
                <c:pt idx="4">
                  <c:v>3076.2098294084672</c:v>
                </c:pt>
                <c:pt idx="5">
                  <c:v>2372.6476328991689</c:v>
                </c:pt>
              </c:numCache>
            </c:numRef>
          </c:val>
          <c:extLst>
            <c:ext xmlns:c16="http://schemas.microsoft.com/office/drawing/2014/chart" uri="{C3380CC4-5D6E-409C-BE32-E72D297353CC}">
              <c16:uniqueId val="{00000000-A41C-47C9-AD91-0C999FE327C4}"/>
            </c:ext>
          </c:extLst>
        </c:ser>
        <c:ser>
          <c:idx val="1"/>
          <c:order val="1"/>
          <c:tx>
            <c:strRef>
              <c:f>'temp 64 €'!$E$121</c:f>
              <c:strCache>
                <c:ptCount val="1"/>
                <c:pt idx="0">
                  <c:v>02 - Grumes et billons destinés au sciage, placage ou déroulage</c:v>
                </c:pt>
              </c:strCache>
            </c:strRef>
          </c:tx>
          <c:spPr>
            <a:solidFill>
              <a:schemeClr val="accent2"/>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64 €'!$E$122:$E$127</c:f>
              <c:numCache>
                <c:formatCode>#,##0</c:formatCode>
                <c:ptCount val="6"/>
                <c:pt idx="0">
                  <c:v>117444.89874428179</c:v>
                </c:pt>
                <c:pt idx="1">
                  <c:v>34684.264484041552</c:v>
                </c:pt>
                <c:pt idx="2">
                  <c:v>0</c:v>
                </c:pt>
                <c:pt idx="3">
                  <c:v>326166.17511126061</c:v>
                </c:pt>
                <c:pt idx="4">
                  <c:v>0</c:v>
                </c:pt>
                <c:pt idx="5">
                  <c:v>157095.49309236283</c:v>
                </c:pt>
              </c:numCache>
            </c:numRef>
          </c:val>
          <c:extLst>
            <c:ext xmlns:c16="http://schemas.microsoft.com/office/drawing/2014/chart" uri="{C3380CC4-5D6E-409C-BE32-E72D297353CC}">
              <c16:uniqueId val="{00000001-A41C-47C9-AD91-0C999FE327C4}"/>
            </c:ext>
          </c:extLst>
        </c:ser>
        <c:ser>
          <c:idx val="2"/>
          <c:order val="2"/>
          <c:tx>
            <c:strRef>
              <c:f>'temp 64 €'!$F$121</c:f>
              <c:strCache>
                <c:ptCount val="1"/>
                <c:pt idx="0">
                  <c:v>03 - Bois destinés à l'industrie</c:v>
                </c:pt>
              </c:strCache>
            </c:strRef>
          </c:tx>
          <c:spPr>
            <a:solidFill>
              <a:schemeClr val="accent3"/>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64 €'!$F$122:$F$127</c:f>
              <c:numCache>
                <c:formatCode>#,##0</c:formatCode>
                <c:ptCount val="6"/>
                <c:pt idx="0">
                  <c:v>12415.583118007225</c:v>
                </c:pt>
                <c:pt idx="1">
                  <c:v>14273.582234174784</c:v>
                </c:pt>
                <c:pt idx="2">
                  <c:v>119645.55695157811</c:v>
                </c:pt>
                <c:pt idx="3">
                  <c:v>73793.642437691306</c:v>
                </c:pt>
                <c:pt idx="4">
                  <c:v>0</c:v>
                </c:pt>
                <c:pt idx="5">
                  <c:v>94155.382329030777</c:v>
                </c:pt>
              </c:numCache>
            </c:numRef>
          </c:val>
          <c:extLst>
            <c:ext xmlns:c16="http://schemas.microsoft.com/office/drawing/2014/chart" uri="{C3380CC4-5D6E-409C-BE32-E72D297353CC}">
              <c16:uniqueId val="{00000002-A41C-47C9-AD91-0C999FE327C4}"/>
            </c:ext>
          </c:extLst>
        </c:ser>
        <c:ser>
          <c:idx val="3"/>
          <c:order val="3"/>
          <c:tx>
            <c:strRef>
              <c:f>'temp 64 €'!$G$121</c:f>
              <c:strCache>
                <c:ptCount val="1"/>
                <c:pt idx="0">
                  <c:v>04 - Bois destinés à l’énergie</c:v>
                </c:pt>
              </c:strCache>
            </c:strRef>
          </c:tx>
          <c:spPr>
            <a:solidFill>
              <a:schemeClr val="accent4"/>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64 €'!$G$122:$G$127</c:f>
              <c:numCache>
                <c:formatCode>#,##0</c:formatCode>
                <c:ptCount val="6"/>
                <c:pt idx="0">
                  <c:v>0</c:v>
                </c:pt>
                <c:pt idx="1">
                  <c:v>0</c:v>
                </c:pt>
                <c:pt idx="2">
                  <c:v>0</c:v>
                </c:pt>
                <c:pt idx="3">
                  <c:v>0</c:v>
                </c:pt>
                <c:pt idx="4">
                  <c:v>131061.84250570802</c:v>
                </c:pt>
                <c:pt idx="5">
                  <c:v>0</c:v>
                </c:pt>
              </c:numCache>
            </c:numRef>
          </c:val>
          <c:extLst>
            <c:ext xmlns:c16="http://schemas.microsoft.com/office/drawing/2014/chart" uri="{C3380CC4-5D6E-409C-BE32-E72D297353CC}">
              <c16:uniqueId val="{00000003-A41C-47C9-AD91-0C999FE327C4}"/>
            </c:ext>
          </c:extLst>
        </c:ser>
        <c:ser>
          <c:idx val="4"/>
          <c:order val="4"/>
          <c:tx>
            <c:strRef>
              <c:f>'temp 64 €'!$H$121</c:f>
              <c:strCache>
                <c:ptCount val="1"/>
                <c:pt idx="0">
                  <c:v>05 - Travaux d'exploitation de bois et de sylviculture</c:v>
                </c:pt>
              </c:strCache>
            </c:strRef>
          </c:tx>
          <c:spPr>
            <a:solidFill>
              <a:schemeClr val="accent5"/>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64 €'!$H$122:$H$127</c:f>
              <c:numCache>
                <c:formatCode>#,##0</c:formatCode>
                <c:ptCount val="6"/>
                <c:pt idx="0">
                  <c:v>184543.29865165372</c:v>
                </c:pt>
                <c:pt idx="1">
                  <c:v>38435.782907408924</c:v>
                </c:pt>
                <c:pt idx="2">
                  <c:v>92324.59875360853</c:v>
                </c:pt>
                <c:pt idx="3">
                  <c:v>271695.53679610061</c:v>
                </c:pt>
                <c:pt idx="4">
                  <c:v>186177.72141654638</c:v>
                </c:pt>
                <c:pt idx="5">
                  <c:v>147823.7977121367</c:v>
                </c:pt>
              </c:numCache>
            </c:numRef>
          </c:val>
          <c:extLst>
            <c:ext xmlns:c16="http://schemas.microsoft.com/office/drawing/2014/chart" uri="{C3380CC4-5D6E-409C-BE32-E72D297353CC}">
              <c16:uniqueId val="{00000004-A41C-47C9-AD91-0C999FE327C4}"/>
            </c:ext>
          </c:extLst>
        </c:ser>
        <c:ser>
          <c:idx val="5"/>
          <c:order val="5"/>
          <c:tx>
            <c:strRef>
              <c:f>'temp 64 €'!$I$121</c:f>
              <c:strCache>
                <c:ptCount val="1"/>
                <c:pt idx="0">
                  <c:v>06 - Services des coopératives forestières</c:v>
                </c:pt>
              </c:strCache>
            </c:strRef>
          </c:tx>
          <c:spPr>
            <a:solidFill>
              <a:schemeClr val="accent6"/>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64 €'!$I$122:$I$127</c:f>
              <c:numCache>
                <c:formatCode>#,##0</c:formatCode>
                <c:ptCount val="6"/>
                <c:pt idx="0">
                  <c:v>10689.867754891156</c:v>
                </c:pt>
                <c:pt idx="1">
                  <c:v>2136.2026979339071</c:v>
                </c:pt>
                <c:pt idx="2">
                  <c:v>5436.6199555289822</c:v>
                </c:pt>
                <c:pt idx="3">
                  <c:v>15249.174392587909</c:v>
                </c:pt>
                <c:pt idx="4">
                  <c:v>10963.248464576191</c:v>
                </c:pt>
                <c:pt idx="5">
                  <c:v>8128.8001687433234</c:v>
                </c:pt>
              </c:numCache>
            </c:numRef>
          </c:val>
          <c:extLst>
            <c:ext xmlns:c16="http://schemas.microsoft.com/office/drawing/2014/chart" uri="{C3380CC4-5D6E-409C-BE32-E72D297353CC}">
              <c16:uniqueId val="{00000005-A41C-47C9-AD91-0C999FE327C4}"/>
            </c:ext>
          </c:extLst>
        </c:ser>
        <c:ser>
          <c:idx val="6"/>
          <c:order val="6"/>
          <c:tx>
            <c:strRef>
              <c:f>'temp 64 €'!$J$121</c:f>
              <c:strCache>
                <c:ptCount val="1"/>
                <c:pt idx="0">
                  <c:v>07 - Textiles à base de bois</c:v>
                </c:pt>
              </c:strCache>
            </c:strRef>
          </c:tx>
          <c:spPr>
            <a:solidFill>
              <a:schemeClr val="accent1">
                <a:lumMod val="6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64 €'!$J$122:$J$127</c:f>
              <c:numCache>
                <c:formatCode>#,##0</c:formatCode>
                <c:ptCount val="6"/>
              </c:numCache>
            </c:numRef>
          </c:val>
          <c:extLst>
            <c:ext xmlns:c16="http://schemas.microsoft.com/office/drawing/2014/chart" uri="{C3380CC4-5D6E-409C-BE32-E72D297353CC}">
              <c16:uniqueId val="{00000006-A41C-47C9-AD91-0C999FE327C4}"/>
            </c:ext>
          </c:extLst>
        </c:ser>
        <c:ser>
          <c:idx val="7"/>
          <c:order val="7"/>
          <c:tx>
            <c:strRef>
              <c:f>'temp 64 €'!$K$121</c:f>
              <c:strCache>
                <c:ptCount val="1"/>
                <c:pt idx="0">
                  <c:v>08 - Sciages bruts de Chêne</c:v>
                </c:pt>
              </c:strCache>
            </c:strRef>
          </c:tx>
          <c:spPr>
            <a:solidFill>
              <a:schemeClr val="accent2">
                <a:lumMod val="6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64 €'!$K$122:$K$127</c:f>
              <c:numCache>
                <c:formatCode>#,##0</c:formatCode>
                <c:ptCount val="6"/>
                <c:pt idx="0">
                  <c:v>46294.271126273306</c:v>
                </c:pt>
                <c:pt idx="1">
                  <c:v>33330.990708825491</c:v>
                </c:pt>
                <c:pt idx="2">
                  <c:v>0</c:v>
                </c:pt>
                <c:pt idx="3">
                  <c:v>0</c:v>
                </c:pt>
                <c:pt idx="4">
                  <c:v>0</c:v>
                </c:pt>
                <c:pt idx="5">
                  <c:v>25618.805330441952</c:v>
                </c:pt>
              </c:numCache>
            </c:numRef>
          </c:val>
          <c:extLst>
            <c:ext xmlns:c16="http://schemas.microsoft.com/office/drawing/2014/chart" uri="{C3380CC4-5D6E-409C-BE32-E72D297353CC}">
              <c16:uniqueId val="{00000007-A41C-47C9-AD91-0C999FE327C4}"/>
            </c:ext>
          </c:extLst>
        </c:ser>
        <c:ser>
          <c:idx val="8"/>
          <c:order val="8"/>
          <c:tx>
            <c:strRef>
              <c:f>'temp 64 €'!$L$121</c:f>
              <c:strCache>
                <c:ptCount val="1"/>
                <c:pt idx="0">
                  <c:v>09 - Sciages bruts de Hêtre</c:v>
                </c:pt>
              </c:strCache>
            </c:strRef>
          </c:tx>
          <c:spPr>
            <a:solidFill>
              <a:schemeClr val="accent3">
                <a:lumMod val="6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64 €'!$L$122:$L$127</c:f>
              <c:numCache>
                <c:formatCode>#,##0</c:formatCode>
                <c:ptCount val="6"/>
                <c:pt idx="0">
                  <c:v>14776.47496097894</c:v>
                </c:pt>
                <c:pt idx="1">
                  <c:v>160.60514259764815</c:v>
                </c:pt>
                <c:pt idx="2">
                  <c:v>0</c:v>
                </c:pt>
                <c:pt idx="3">
                  <c:v>1691.2424452134042</c:v>
                </c:pt>
                <c:pt idx="4">
                  <c:v>0</c:v>
                </c:pt>
                <c:pt idx="5">
                  <c:v>8769.0822321921514</c:v>
                </c:pt>
              </c:numCache>
            </c:numRef>
          </c:val>
          <c:extLst>
            <c:ext xmlns:c16="http://schemas.microsoft.com/office/drawing/2014/chart" uri="{C3380CC4-5D6E-409C-BE32-E72D297353CC}">
              <c16:uniqueId val="{00000008-A41C-47C9-AD91-0C999FE327C4}"/>
            </c:ext>
          </c:extLst>
        </c:ser>
        <c:ser>
          <c:idx val="9"/>
          <c:order val="9"/>
          <c:tx>
            <c:strRef>
              <c:f>'temp 64 €'!$M$121</c:f>
              <c:strCache>
                <c:ptCount val="1"/>
                <c:pt idx="0">
                  <c:v>10 - Sciages bruts d'autres feuillus tempérés</c:v>
                </c:pt>
              </c:strCache>
            </c:strRef>
          </c:tx>
          <c:spPr>
            <a:solidFill>
              <a:schemeClr val="accent4">
                <a:lumMod val="6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64 €'!$M$122:$M$127</c:f>
              <c:numCache>
                <c:formatCode>#,##0</c:formatCode>
                <c:ptCount val="6"/>
                <c:pt idx="0">
                  <c:v>12514.138433132082</c:v>
                </c:pt>
                <c:pt idx="1">
                  <c:v>2404.9267204121802</c:v>
                </c:pt>
                <c:pt idx="2">
                  <c:v>0</c:v>
                </c:pt>
                <c:pt idx="3">
                  <c:v>3705.2468168759733</c:v>
                </c:pt>
                <c:pt idx="4">
                  <c:v>0</c:v>
                </c:pt>
                <c:pt idx="5">
                  <c:v>10041.308031395567</c:v>
                </c:pt>
              </c:numCache>
            </c:numRef>
          </c:val>
          <c:extLst>
            <c:ext xmlns:c16="http://schemas.microsoft.com/office/drawing/2014/chart" uri="{C3380CC4-5D6E-409C-BE32-E72D297353CC}">
              <c16:uniqueId val="{00000009-A41C-47C9-AD91-0C999FE327C4}"/>
            </c:ext>
          </c:extLst>
        </c:ser>
        <c:ser>
          <c:idx val="10"/>
          <c:order val="10"/>
          <c:tx>
            <c:strRef>
              <c:f>'temp 64 €'!$N$121</c:f>
              <c:strCache>
                <c:ptCount val="1"/>
                <c:pt idx="0">
                  <c:v>11 - Sciages de feuillus tropicaux</c:v>
                </c:pt>
              </c:strCache>
            </c:strRef>
          </c:tx>
          <c:spPr>
            <a:solidFill>
              <a:schemeClr val="accent5">
                <a:lumMod val="6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64 €'!$N$122:$N$127</c:f>
              <c:numCache>
                <c:formatCode>#,##0</c:formatCode>
                <c:ptCount val="6"/>
                <c:pt idx="0">
                  <c:v>2336.9617869258136</c:v>
                </c:pt>
                <c:pt idx="1">
                  <c:v>0</c:v>
                </c:pt>
                <c:pt idx="2">
                  <c:v>0</c:v>
                </c:pt>
                <c:pt idx="3">
                  <c:v>0</c:v>
                </c:pt>
                <c:pt idx="4">
                  <c:v>0</c:v>
                </c:pt>
                <c:pt idx="5">
                  <c:v>3655.0189857998921</c:v>
                </c:pt>
              </c:numCache>
            </c:numRef>
          </c:val>
          <c:extLst>
            <c:ext xmlns:c16="http://schemas.microsoft.com/office/drawing/2014/chart" uri="{C3380CC4-5D6E-409C-BE32-E72D297353CC}">
              <c16:uniqueId val="{0000000A-A41C-47C9-AD91-0C999FE327C4}"/>
            </c:ext>
          </c:extLst>
        </c:ser>
        <c:ser>
          <c:idx val="11"/>
          <c:order val="11"/>
          <c:tx>
            <c:strRef>
              <c:f>'temp 64 €'!$O$121</c:f>
              <c:strCache>
                <c:ptCount val="1"/>
                <c:pt idx="0">
                  <c:v>12 - Sciages bruts de sapin-épicéa</c:v>
                </c:pt>
              </c:strCache>
            </c:strRef>
          </c:tx>
          <c:spPr>
            <a:solidFill>
              <a:schemeClr val="accent6">
                <a:lumMod val="6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64 €'!$O$122:$O$127</c:f>
              <c:numCache>
                <c:formatCode>#,##0</c:formatCode>
                <c:ptCount val="6"/>
                <c:pt idx="0">
                  <c:v>122268.40207562398</c:v>
                </c:pt>
                <c:pt idx="1">
                  <c:v>4824.2071410078161</c:v>
                </c:pt>
                <c:pt idx="2">
                  <c:v>0</c:v>
                </c:pt>
                <c:pt idx="3">
                  <c:v>13637.0135619921</c:v>
                </c:pt>
                <c:pt idx="4">
                  <c:v>0</c:v>
                </c:pt>
                <c:pt idx="5">
                  <c:v>7942.00922137614</c:v>
                </c:pt>
              </c:numCache>
            </c:numRef>
          </c:val>
          <c:extLst>
            <c:ext xmlns:c16="http://schemas.microsoft.com/office/drawing/2014/chart" uri="{C3380CC4-5D6E-409C-BE32-E72D297353CC}">
              <c16:uniqueId val="{0000000B-A41C-47C9-AD91-0C999FE327C4}"/>
            </c:ext>
          </c:extLst>
        </c:ser>
        <c:ser>
          <c:idx val="12"/>
          <c:order val="12"/>
          <c:tx>
            <c:strRef>
              <c:f>'temp 64 €'!$P$121</c:f>
              <c:strCache>
                <c:ptCount val="1"/>
                <c:pt idx="0">
                  <c:v>13 - Sciages bruts de Douglas</c:v>
                </c:pt>
              </c:strCache>
            </c:strRef>
          </c:tx>
          <c:spPr>
            <a:solidFill>
              <a:schemeClr val="accent1">
                <a:lumMod val="80000"/>
                <a:lumOff val="2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64 €'!$P$122:$P$127</c:f>
              <c:numCache>
                <c:formatCode>#,##0</c:formatCode>
                <c:ptCount val="6"/>
                <c:pt idx="0">
                  <c:v>36067.723999245398</c:v>
                </c:pt>
                <c:pt idx="1">
                  <c:v>5.8579968290113449</c:v>
                </c:pt>
                <c:pt idx="2">
                  <c:v>0</c:v>
                </c:pt>
                <c:pt idx="3">
                  <c:v>21035.282053925592</c:v>
                </c:pt>
                <c:pt idx="4">
                  <c:v>0</c:v>
                </c:pt>
                <c:pt idx="5">
                  <c:v>0</c:v>
                </c:pt>
              </c:numCache>
            </c:numRef>
          </c:val>
          <c:extLst>
            <c:ext xmlns:c16="http://schemas.microsoft.com/office/drawing/2014/chart" uri="{C3380CC4-5D6E-409C-BE32-E72D297353CC}">
              <c16:uniqueId val="{0000000C-A41C-47C9-AD91-0C999FE327C4}"/>
            </c:ext>
          </c:extLst>
        </c:ser>
        <c:ser>
          <c:idx val="13"/>
          <c:order val="13"/>
          <c:tx>
            <c:strRef>
              <c:f>'temp 64 €'!$Q$121</c:f>
              <c:strCache>
                <c:ptCount val="1"/>
                <c:pt idx="0">
                  <c:v>14 - Sciages bruts d'autres résineux</c:v>
                </c:pt>
              </c:strCache>
            </c:strRef>
          </c:tx>
          <c:spPr>
            <a:solidFill>
              <a:schemeClr val="accent2">
                <a:lumMod val="80000"/>
                <a:lumOff val="2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64 €'!$Q$122:$Q$127</c:f>
              <c:numCache>
                <c:formatCode>#,##0</c:formatCode>
                <c:ptCount val="6"/>
                <c:pt idx="0">
                  <c:v>20346.00399611473</c:v>
                </c:pt>
                <c:pt idx="1">
                  <c:v>578.19240061320033</c:v>
                </c:pt>
                <c:pt idx="2">
                  <c:v>0</c:v>
                </c:pt>
                <c:pt idx="3">
                  <c:v>9772.5602637958436</c:v>
                </c:pt>
                <c:pt idx="4">
                  <c:v>0</c:v>
                </c:pt>
                <c:pt idx="5">
                  <c:v>0</c:v>
                </c:pt>
              </c:numCache>
            </c:numRef>
          </c:val>
          <c:extLst>
            <c:ext xmlns:c16="http://schemas.microsoft.com/office/drawing/2014/chart" uri="{C3380CC4-5D6E-409C-BE32-E72D297353CC}">
              <c16:uniqueId val="{0000000D-A41C-47C9-AD91-0C999FE327C4}"/>
            </c:ext>
          </c:extLst>
        </c:ser>
        <c:ser>
          <c:idx val="14"/>
          <c:order val="14"/>
          <c:tx>
            <c:strRef>
              <c:f>'temp 64 €'!$R$121</c:f>
              <c:strCache>
                <c:ptCount val="1"/>
                <c:pt idx="0">
                  <c:v>15 - Sciages bruts de Pin maritime</c:v>
                </c:pt>
              </c:strCache>
            </c:strRef>
          </c:tx>
          <c:spPr>
            <a:solidFill>
              <a:schemeClr val="accent3">
                <a:lumMod val="80000"/>
                <a:lumOff val="2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64 €'!$R$122:$R$127</c:f>
              <c:numCache>
                <c:formatCode>#,##0</c:formatCode>
                <c:ptCount val="6"/>
                <c:pt idx="0">
                  <c:v>19788.050387295378</c:v>
                </c:pt>
                <c:pt idx="1">
                  <c:v>2.7256825240100588</c:v>
                </c:pt>
                <c:pt idx="2">
                  <c:v>0</c:v>
                </c:pt>
                <c:pt idx="3">
                  <c:v>34816.348593693743</c:v>
                </c:pt>
                <c:pt idx="4">
                  <c:v>0</c:v>
                </c:pt>
                <c:pt idx="5">
                  <c:v>0</c:v>
                </c:pt>
              </c:numCache>
            </c:numRef>
          </c:val>
          <c:extLst>
            <c:ext xmlns:c16="http://schemas.microsoft.com/office/drawing/2014/chart" uri="{C3380CC4-5D6E-409C-BE32-E72D297353CC}">
              <c16:uniqueId val="{0000000E-A41C-47C9-AD91-0C999FE327C4}"/>
            </c:ext>
          </c:extLst>
        </c:ser>
        <c:ser>
          <c:idx val="15"/>
          <c:order val="15"/>
          <c:tx>
            <c:strRef>
              <c:f>'temp 64 €'!$S$121</c:f>
              <c:strCache>
                <c:ptCount val="1"/>
                <c:pt idx="0">
                  <c:v>16 - Merrains</c:v>
                </c:pt>
              </c:strCache>
            </c:strRef>
          </c:tx>
          <c:spPr>
            <a:solidFill>
              <a:schemeClr val="accent4">
                <a:lumMod val="80000"/>
                <a:lumOff val="2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64 €'!$S$122:$S$127</c:f>
              <c:numCache>
                <c:formatCode>#,##0</c:formatCode>
                <c:ptCount val="6"/>
                <c:pt idx="0">
                  <c:v>0</c:v>
                </c:pt>
                <c:pt idx="1">
                  <c:v>0</c:v>
                </c:pt>
                <c:pt idx="2">
                  <c:v>0</c:v>
                </c:pt>
                <c:pt idx="3">
                  <c:v>50082.251831680856</c:v>
                </c:pt>
                <c:pt idx="4">
                  <c:v>0</c:v>
                </c:pt>
                <c:pt idx="5">
                  <c:v>0</c:v>
                </c:pt>
              </c:numCache>
            </c:numRef>
          </c:val>
          <c:extLst>
            <c:ext xmlns:c16="http://schemas.microsoft.com/office/drawing/2014/chart" uri="{C3380CC4-5D6E-409C-BE32-E72D297353CC}">
              <c16:uniqueId val="{0000000F-A41C-47C9-AD91-0C999FE327C4}"/>
            </c:ext>
          </c:extLst>
        </c:ser>
        <c:ser>
          <c:idx val="16"/>
          <c:order val="16"/>
          <c:tx>
            <c:strRef>
              <c:f>'temp 64 €'!$T$121</c:f>
              <c:strCache>
                <c:ptCount val="1"/>
                <c:pt idx="0">
                  <c:v>17 - Autres types de sciages</c:v>
                </c:pt>
              </c:strCache>
            </c:strRef>
          </c:tx>
          <c:spPr>
            <a:solidFill>
              <a:schemeClr val="accent5">
                <a:lumMod val="80000"/>
                <a:lumOff val="2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64 €'!$T$122:$T$127</c:f>
              <c:numCache>
                <c:formatCode>#,##0</c:formatCode>
                <c:ptCount val="6"/>
                <c:pt idx="0">
                  <c:v>11416.660879999998</c:v>
                </c:pt>
                <c:pt idx="1">
                  <c:v>0</c:v>
                </c:pt>
                <c:pt idx="2">
                  <c:v>0</c:v>
                </c:pt>
                <c:pt idx="3">
                  <c:v>0</c:v>
                </c:pt>
                <c:pt idx="4">
                  <c:v>0</c:v>
                </c:pt>
                <c:pt idx="5">
                  <c:v>0</c:v>
                </c:pt>
              </c:numCache>
            </c:numRef>
          </c:val>
          <c:extLst>
            <c:ext xmlns:c16="http://schemas.microsoft.com/office/drawing/2014/chart" uri="{C3380CC4-5D6E-409C-BE32-E72D297353CC}">
              <c16:uniqueId val="{00000010-A41C-47C9-AD91-0C999FE327C4}"/>
            </c:ext>
          </c:extLst>
        </c:ser>
        <c:ser>
          <c:idx val="17"/>
          <c:order val="17"/>
          <c:tx>
            <c:strRef>
              <c:f>'temp 64 €'!$U$121</c:f>
              <c:strCache>
                <c:ptCount val="1"/>
                <c:pt idx="0">
                  <c:v>18 - Produits connexes du sciage destinés à la trituration</c:v>
                </c:pt>
              </c:strCache>
            </c:strRef>
          </c:tx>
          <c:spPr>
            <a:solidFill>
              <a:schemeClr val="accent6">
                <a:lumMod val="80000"/>
                <a:lumOff val="2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64 €'!$U$122:$U$127</c:f>
              <c:numCache>
                <c:formatCode>#,##0</c:formatCode>
                <c:ptCount val="6"/>
                <c:pt idx="0">
                  <c:v>7485.4762581671403</c:v>
                </c:pt>
                <c:pt idx="1">
                  <c:v>8605.6820624032662</c:v>
                </c:pt>
                <c:pt idx="2">
                  <c:v>69670.436740254285</c:v>
                </c:pt>
                <c:pt idx="3">
                  <c:v>43159.787131896417</c:v>
                </c:pt>
                <c:pt idx="4">
                  <c:v>0</c:v>
                </c:pt>
                <c:pt idx="5">
                  <c:v>35174.6716475332</c:v>
                </c:pt>
              </c:numCache>
            </c:numRef>
          </c:val>
          <c:extLst>
            <c:ext xmlns:c16="http://schemas.microsoft.com/office/drawing/2014/chart" uri="{C3380CC4-5D6E-409C-BE32-E72D297353CC}">
              <c16:uniqueId val="{00000011-A41C-47C9-AD91-0C999FE327C4}"/>
            </c:ext>
          </c:extLst>
        </c:ser>
        <c:ser>
          <c:idx val="18"/>
          <c:order val="18"/>
          <c:tx>
            <c:strRef>
              <c:f>'temp 64 €'!$V$121</c:f>
              <c:strCache>
                <c:ptCount val="1"/>
                <c:pt idx="0">
                  <c:v>19 - Produits connexes du sciage non destinés à la trituration</c:v>
                </c:pt>
              </c:strCache>
            </c:strRef>
          </c:tx>
          <c:spPr>
            <a:solidFill>
              <a:schemeClr val="accent1">
                <a:lumMod val="8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64 €'!$V$122:$V$127</c:f>
              <c:numCache>
                <c:formatCode>#,##0</c:formatCode>
                <c:ptCount val="6"/>
                <c:pt idx="0">
                  <c:v>0</c:v>
                </c:pt>
                <c:pt idx="1">
                  <c:v>0</c:v>
                </c:pt>
                <c:pt idx="2">
                  <c:v>0</c:v>
                </c:pt>
                <c:pt idx="3">
                  <c:v>0</c:v>
                </c:pt>
                <c:pt idx="4">
                  <c:v>137936.45400000003</c:v>
                </c:pt>
                <c:pt idx="5">
                  <c:v>0</c:v>
                </c:pt>
              </c:numCache>
            </c:numRef>
          </c:val>
          <c:extLst>
            <c:ext xmlns:c16="http://schemas.microsoft.com/office/drawing/2014/chart" uri="{C3380CC4-5D6E-409C-BE32-E72D297353CC}">
              <c16:uniqueId val="{00000012-A41C-47C9-AD91-0C999FE327C4}"/>
            </c:ext>
          </c:extLst>
        </c:ser>
        <c:ser>
          <c:idx val="19"/>
          <c:order val="19"/>
          <c:tx>
            <c:strRef>
              <c:f>'temp 64 €'!$W$121</c:f>
              <c:strCache>
                <c:ptCount val="1"/>
                <c:pt idx="0">
                  <c:v>20 - Produits rabotés</c:v>
                </c:pt>
              </c:strCache>
            </c:strRef>
          </c:tx>
          <c:spPr>
            <a:solidFill>
              <a:schemeClr val="accent2">
                <a:lumMod val="8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64 €'!$W$122:$W$127</c:f>
              <c:numCache>
                <c:formatCode>#,##0</c:formatCode>
                <c:ptCount val="6"/>
                <c:pt idx="0">
                  <c:v>132653.93558921231</c:v>
                </c:pt>
                <c:pt idx="1">
                  <c:v>0</c:v>
                </c:pt>
                <c:pt idx="2">
                  <c:v>0</c:v>
                </c:pt>
                <c:pt idx="3">
                  <c:v>0</c:v>
                </c:pt>
                <c:pt idx="4">
                  <c:v>0</c:v>
                </c:pt>
                <c:pt idx="5">
                  <c:v>0</c:v>
                </c:pt>
              </c:numCache>
            </c:numRef>
          </c:val>
          <c:extLst>
            <c:ext xmlns:c16="http://schemas.microsoft.com/office/drawing/2014/chart" uri="{C3380CC4-5D6E-409C-BE32-E72D297353CC}">
              <c16:uniqueId val="{00000013-A41C-47C9-AD91-0C999FE327C4}"/>
            </c:ext>
          </c:extLst>
        </c:ser>
        <c:ser>
          <c:idx val="20"/>
          <c:order val="20"/>
          <c:tx>
            <c:strRef>
              <c:f>'temp 64 €'!$X$121</c:f>
              <c:strCache>
                <c:ptCount val="1"/>
                <c:pt idx="0">
                  <c:v>20b - Produits collés</c:v>
                </c:pt>
              </c:strCache>
            </c:strRef>
          </c:tx>
          <c:spPr>
            <a:solidFill>
              <a:schemeClr val="accent3">
                <a:lumMod val="8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64 €'!$X$122:$X$127</c:f>
              <c:numCache>
                <c:formatCode>#,##0</c:formatCode>
                <c:ptCount val="6"/>
                <c:pt idx="0">
                  <c:v>44807.626581814533</c:v>
                </c:pt>
                <c:pt idx="1">
                  <c:v>119.71654759496769</c:v>
                </c:pt>
                <c:pt idx="2">
                  <c:v>0</c:v>
                </c:pt>
                <c:pt idx="3">
                  <c:v>0</c:v>
                </c:pt>
                <c:pt idx="4">
                  <c:v>0</c:v>
                </c:pt>
                <c:pt idx="5">
                  <c:v>0</c:v>
                </c:pt>
              </c:numCache>
            </c:numRef>
          </c:val>
          <c:extLst>
            <c:ext xmlns:c16="http://schemas.microsoft.com/office/drawing/2014/chart" uri="{C3380CC4-5D6E-409C-BE32-E72D297353CC}">
              <c16:uniqueId val="{00000014-A41C-47C9-AD91-0C999FE327C4}"/>
            </c:ext>
          </c:extLst>
        </c:ser>
        <c:ser>
          <c:idx val="21"/>
          <c:order val="21"/>
          <c:tx>
            <c:strRef>
              <c:f>'temp 64 €'!$Y$121</c:f>
              <c:strCache>
                <c:ptCount val="1"/>
                <c:pt idx="0">
                  <c:v>29 - Produits imprégnés (bruts, sciés ou rabotés)</c:v>
                </c:pt>
              </c:strCache>
            </c:strRef>
          </c:tx>
          <c:spPr>
            <a:solidFill>
              <a:schemeClr val="accent4">
                <a:lumMod val="8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64 €'!$Y$122:$Y$127</c:f>
              <c:numCache>
                <c:formatCode>#,##0</c:formatCode>
                <c:ptCount val="6"/>
                <c:pt idx="0">
                  <c:v>11573.935876923057</c:v>
                </c:pt>
                <c:pt idx="1">
                  <c:v>0</c:v>
                </c:pt>
                <c:pt idx="2">
                  <c:v>0</c:v>
                </c:pt>
                <c:pt idx="3">
                  <c:v>0</c:v>
                </c:pt>
                <c:pt idx="4">
                  <c:v>0</c:v>
                </c:pt>
                <c:pt idx="5">
                  <c:v>0</c:v>
                </c:pt>
              </c:numCache>
            </c:numRef>
          </c:val>
          <c:extLst>
            <c:ext xmlns:c16="http://schemas.microsoft.com/office/drawing/2014/chart" uri="{C3380CC4-5D6E-409C-BE32-E72D297353CC}">
              <c16:uniqueId val="{00000015-A41C-47C9-AD91-0C999FE327C4}"/>
            </c:ext>
          </c:extLst>
        </c:ser>
        <c:ser>
          <c:idx val="22"/>
          <c:order val="22"/>
          <c:tx>
            <c:strRef>
              <c:f>'temp 64 €'!$Z$121</c:f>
              <c:strCache>
                <c:ptCount val="1"/>
                <c:pt idx="0">
                  <c:v>30 - Combustibles industriels à base de bois</c:v>
                </c:pt>
              </c:strCache>
            </c:strRef>
          </c:tx>
          <c:spPr>
            <a:solidFill>
              <a:schemeClr val="accent5">
                <a:lumMod val="8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64 €'!$Z$122:$Z$127</c:f>
              <c:numCache>
                <c:formatCode>#,##0</c:formatCode>
                <c:ptCount val="6"/>
                <c:pt idx="0">
                  <c:v>0</c:v>
                </c:pt>
                <c:pt idx="1">
                  <c:v>0</c:v>
                </c:pt>
                <c:pt idx="2">
                  <c:v>0</c:v>
                </c:pt>
                <c:pt idx="3">
                  <c:v>0</c:v>
                </c:pt>
                <c:pt idx="4">
                  <c:v>76923.360365673259</c:v>
                </c:pt>
                <c:pt idx="5">
                  <c:v>0</c:v>
                </c:pt>
              </c:numCache>
            </c:numRef>
          </c:val>
          <c:extLst>
            <c:ext xmlns:c16="http://schemas.microsoft.com/office/drawing/2014/chart" uri="{C3380CC4-5D6E-409C-BE32-E72D297353CC}">
              <c16:uniqueId val="{00000016-A41C-47C9-AD91-0C999FE327C4}"/>
            </c:ext>
          </c:extLst>
        </c:ser>
        <c:ser>
          <c:idx val="23"/>
          <c:order val="23"/>
          <c:tx>
            <c:strRef>
              <c:f>'temp 64 €'!$AA$121</c:f>
              <c:strCache>
                <c:ptCount val="1"/>
                <c:pt idx="0">
                  <c:v>31 - Placages et panneaux à base de bois</c:v>
                </c:pt>
              </c:strCache>
            </c:strRef>
          </c:tx>
          <c:spPr>
            <a:solidFill>
              <a:schemeClr val="accent6">
                <a:lumMod val="8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64 €'!$AA$122:$AA$127</c:f>
              <c:numCache>
                <c:formatCode>#,##0</c:formatCode>
                <c:ptCount val="6"/>
                <c:pt idx="0">
                  <c:v>144653.46747989117</c:v>
                </c:pt>
                <c:pt idx="1">
                  <c:v>166300.9416398764</c:v>
                </c:pt>
                <c:pt idx="2">
                  <c:v>0</c:v>
                </c:pt>
                <c:pt idx="3">
                  <c:v>107014.55710023252</c:v>
                </c:pt>
                <c:pt idx="4">
                  <c:v>0</c:v>
                </c:pt>
                <c:pt idx="5">
                  <c:v>0</c:v>
                </c:pt>
              </c:numCache>
            </c:numRef>
          </c:val>
          <c:extLst>
            <c:ext xmlns:c16="http://schemas.microsoft.com/office/drawing/2014/chart" uri="{C3380CC4-5D6E-409C-BE32-E72D297353CC}">
              <c16:uniqueId val="{00000017-A41C-47C9-AD91-0C999FE327C4}"/>
            </c:ext>
          </c:extLst>
        </c:ser>
        <c:ser>
          <c:idx val="24"/>
          <c:order val="24"/>
          <c:tx>
            <c:strRef>
              <c:f>'temp 64 €'!$AB$121</c:f>
              <c:strCache>
                <c:ptCount val="1"/>
                <c:pt idx="0">
                  <c:v>32 - Produits finis à base de panneaux (plinthes, profilés de menuiserie…) </c:v>
                </c:pt>
              </c:strCache>
            </c:strRef>
          </c:tx>
          <c:spPr>
            <a:solidFill>
              <a:schemeClr val="accent1">
                <a:lumMod val="60000"/>
                <a:lumOff val="4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64 €'!$AB$122:$AB$127</c:f>
              <c:numCache>
                <c:formatCode>General</c:formatCode>
                <c:ptCount val="6"/>
              </c:numCache>
            </c:numRef>
          </c:val>
          <c:extLst>
            <c:ext xmlns:c16="http://schemas.microsoft.com/office/drawing/2014/chart" uri="{C3380CC4-5D6E-409C-BE32-E72D297353CC}">
              <c16:uniqueId val="{00000018-A41C-47C9-AD91-0C999FE327C4}"/>
            </c:ext>
          </c:extLst>
        </c:ser>
        <c:ser>
          <c:idx val="25"/>
          <c:order val="25"/>
          <c:tx>
            <c:strRef>
              <c:f>'temp 64 €'!$AC$121</c:f>
              <c:strCache>
                <c:ptCount val="1"/>
                <c:pt idx="0">
                  <c:v>33 - Parquets contrecollés</c:v>
                </c:pt>
              </c:strCache>
            </c:strRef>
          </c:tx>
          <c:spPr>
            <a:solidFill>
              <a:schemeClr val="accent2">
                <a:lumMod val="60000"/>
                <a:lumOff val="4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64 €'!$AC$122:$AC$127</c:f>
              <c:numCache>
                <c:formatCode>#,##0</c:formatCode>
                <c:ptCount val="6"/>
                <c:pt idx="0">
                  <c:v>21212.308600141867</c:v>
                </c:pt>
                <c:pt idx="1">
                  <c:v>0</c:v>
                </c:pt>
                <c:pt idx="2">
                  <c:v>0</c:v>
                </c:pt>
                <c:pt idx="3">
                  <c:v>0</c:v>
                </c:pt>
                <c:pt idx="4">
                  <c:v>0</c:v>
                </c:pt>
                <c:pt idx="5">
                  <c:v>0</c:v>
                </c:pt>
              </c:numCache>
            </c:numRef>
          </c:val>
          <c:extLst>
            <c:ext xmlns:c16="http://schemas.microsoft.com/office/drawing/2014/chart" uri="{C3380CC4-5D6E-409C-BE32-E72D297353CC}">
              <c16:uniqueId val="{00000019-A41C-47C9-AD91-0C999FE327C4}"/>
            </c:ext>
          </c:extLst>
        </c:ser>
        <c:ser>
          <c:idx val="26"/>
          <c:order val="26"/>
          <c:tx>
            <c:strRef>
              <c:f>'temp 64 €'!$AD$121</c:f>
              <c:strCache>
                <c:ptCount val="1"/>
                <c:pt idx="0">
                  <c:v>34 - Charpentes</c:v>
                </c:pt>
              </c:strCache>
            </c:strRef>
          </c:tx>
          <c:spPr>
            <a:solidFill>
              <a:schemeClr val="accent3">
                <a:lumMod val="60000"/>
                <a:lumOff val="4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64 €'!$AD$122:$AD$127</c:f>
              <c:numCache>
                <c:formatCode>#,##0</c:formatCode>
                <c:ptCount val="6"/>
                <c:pt idx="0">
                  <c:v>217765.43333333329</c:v>
                </c:pt>
                <c:pt idx="1">
                  <c:v>0</c:v>
                </c:pt>
                <c:pt idx="2">
                  <c:v>0</c:v>
                </c:pt>
                <c:pt idx="3">
                  <c:v>0</c:v>
                </c:pt>
                <c:pt idx="4">
                  <c:v>0</c:v>
                </c:pt>
                <c:pt idx="5">
                  <c:v>0</c:v>
                </c:pt>
              </c:numCache>
            </c:numRef>
          </c:val>
          <c:extLst>
            <c:ext xmlns:c16="http://schemas.microsoft.com/office/drawing/2014/chart" uri="{C3380CC4-5D6E-409C-BE32-E72D297353CC}">
              <c16:uniqueId val="{0000001A-A41C-47C9-AD91-0C999FE327C4}"/>
            </c:ext>
          </c:extLst>
        </c:ser>
        <c:ser>
          <c:idx val="27"/>
          <c:order val="27"/>
          <c:tx>
            <c:strRef>
              <c:f>'temp 64 €'!$AE$121</c:f>
              <c:strCache>
                <c:ptCount val="1"/>
                <c:pt idx="0">
                  <c:v>35 - Menuiseries extérieures</c:v>
                </c:pt>
              </c:strCache>
            </c:strRef>
          </c:tx>
          <c:spPr>
            <a:solidFill>
              <a:schemeClr val="accent4">
                <a:lumMod val="60000"/>
                <a:lumOff val="4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64 €'!$AE$122:$AE$127</c:f>
              <c:numCache>
                <c:formatCode>#,##0</c:formatCode>
                <c:ptCount val="6"/>
                <c:pt idx="0">
                  <c:v>247593.2</c:v>
                </c:pt>
                <c:pt idx="1">
                  <c:v>0</c:v>
                </c:pt>
                <c:pt idx="2">
                  <c:v>0</c:v>
                </c:pt>
                <c:pt idx="3">
                  <c:v>0</c:v>
                </c:pt>
                <c:pt idx="4">
                  <c:v>0</c:v>
                </c:pt>
                <c:pt idx="5">
                  <c:v>0</c:v>
                </c:pt>
              </c:numCache>
            </c:numRef>
          </c:val>
          <c:extLst>
            <c:ext xmlns:c16="http://schemas.microsoft.com/office/drawing/2014/chart" uri="{C3380CC4-5D6E-409C-BE32-E72D297353CC}">
              <c16:uniqueId val="{0000001B-A41C-47C9-AD91-0C999FE327C4}"/>
            </c:ext>
          </c:extLst>
        </c:ser>
        <c:ser>
          <c:idx val="28"/>
          <c:order val="28"/>
          <c:tx>
            <c:strRef>
              <c:f>'temp 64 €'!$AF$121</c:f>
              <c:strCache>
                <c:ptCount val="1"/>
                <c:pt idx="0">
                  <c:v>36 - Menuiseries intérieures</c:v>
                </c:pt>
              </c:strCache>
            </c:strRef>
          </c:tx>
          <c:spPr>
            <a:solidFill>
              <a:schemeClr val="accent5">
                <a:lumMod val="60000"/>
                <a:lumOff val="4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64 €'!$AF$122:$AF$127</c:f>
              <c:numCache>
                <c:formatCode>#,##0</c:formatCode>
                <c:ptCount val="6"/>
                <c:pt idx="0">
                  <c:v>185752.58000000002</c:v>
                </c:pt>
                <c:pt idx="1">
                  <c:v>0</c:v>
                </c:pt>
                <c:pt idx="2">
                  <c:v>0</c:v>
                </c:pt>
                <c:pt idx="3">
                  <c:v>0</c:v>
                </c:pt>
                <c:pt idx="4">
                  <c:v>0</c:v>
                </c:pt>
                <c:pt idx="5">
                  <c:v>0</c:v>
                </c:pt>
              </c:numCache>
            </c:numRef>
          </c:val>
          <c:extLst>
            <c:ext xmlns:c16="http://schemas.microsoft.com/office/drawing/2014/chart" uri="{C3380CC4-5D6E-409C-BE32-E72D297353CC}">
              <c16:uniqueId val="{0000001C-A41C-47C9-AD91-0C999FE327C4}"/>
            </c:ext>
          </c:extLst>
        </c:ser>
        <c:ser>
          <c:idx val="29"/>
          <c:order val="29"/>
          <c:tx>
            <c:strRef>
              <c:f>'temp 64 €'!$AG$121</c:f>
              <c:strCache>
                <c:ptCount val="1"/>
                <c:pt idx="0">
                  <c:v>37 - Emballages en bois (palette, ...)</c:v>
                </c:pt>
              </c:strCache>
            </c:strRef>
          </c:tx>
          <c:spPr>
            <a:solidFill>
              <a:schemeClr val="accent6">
                <a:lumMod val="60000"/>
                <a:lumOff val="4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64 €'!$AG$122:$AG$127</c:f>
              <c:numCache>
                <c:formatCode>#,##0</c:formatCode>
                <c:ptCount val="6"/>
                <c:pt idx="0">
                  <c:v>0</c:v>
                </c:pt>
                <c:pt idx="1">
                  <c:v>0</c:v>
                </c:pt>
                <c:pt idx="2">
                  <c:v>0</c:v>
                </c:pt>
                <c:pt idx="3">
                  <c:v>491409.24885000003</c:v>
                </c:pt>
                <c:pt idx="4">
                  <c:v>0</c:v>
                </c:pt>
                <c:pt idx="5">
                  <c:v>0</c:v>
                </c:pt>
              </c:numCache>
            </c:numRef>
          </c:val>
          <c:extLst>
            <c:ext xmlns:c16="http://schemas.microsoft.com/office/drawing/2014/chart" uri="{C3380CC4-5D6E-409C-BE32-E72D297353CC}">
              <c16:uniqueId val="{0000001D-A41C-47C9-AD91-0C999FE327C4}"/>
            </c:ext>
          </c:extLst>
        </c:ser>
        <c:ser>
          <c:idx val="30"/>
          <c:order val="30"/>
          <c:tx>
            <c:strRef>
              <c:f>'temp 64 €'!$AH$121</c:f>
              <c:strCache>
                <c:ptCount val="1"/>
                <c:pt idx="0">
                  <c:v>38 - Futailles</c:v>
                </c:pt>
              </c:strCache>
            </c:strRef>
          </c:tx>
          <c:spPr>
            <a:solidFill>
              <a:schemeClr val="accent1">
                <a:lumMod val="5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64 €'!$AH$122:$AH$127</c:f>
              <c:numCache>
                <c:formatCode>#,##0</c:formatCode>
                <c:ptCount val="6"/>
                <c:pt idx="0">
                  <c:v>0</c:v>
                </c:pt>
                <c:pt idx="1">
                  <c:v>0</c:v>
                </c:pt>
                <c:pt idx="2">
                  <c:v>0</c:v>
                </c:pt>
                <c:pt idx="3">
                  <c:v>203196.60000000003</c:v>
                </c:pt>
                <c:pt idx="4">
                  <c:v>0</c:v>
                </c:pt>
                <c:pt idx="5">
                  <c:v>0</c:v>
                </c:pt>
              </c:numCache>
            </c:numRef>
          </c:val>
          <c:extLst>
            <c:ext xmlns:c16="http://schemas.microsoft.com/office/drawing/2014/chart" uri="{C3380CC4-5D6E-409C-BE32-E72D297353CC}">
              <c16:uniqueId val="{0000001E-A41C-47C9-AD91-0C999FE327C4}"/>
            </c:ext>
          </c:extLst>
        </c:ser>
        <c:ser>
          <c:idx val="31"/>
          <c:order val="31"/>
          <c:tx>
            <c:strRef>
              <c:f>'temp 64 €'!$AI$121</c:f>
              <c:strCache>
                <c:ptCount val="1"/>
                <c:pt idx="0">
                  <c:v>39 - Coffrages pour le bétonnage, bardeaux en bois</c:v>
                </c:pt>
              </c:strCache>
            </c:strRef>
          </c:tx>
          <c:spPr>
            <a:solidFill>
              <a:schemeClr val="accent2">
                <a:lumMod val="5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64 €'!$AI$122:$AI$127</c:f>
              <c:numCache>
                <c:formatCode>#,##0</c:formatCode>
                <c:ptCount val="6"/>
                <c:pt idx="0">
                  <c:v>9589.3121999999985</c:v>
                </c:pt>
                <c:pt idx="1">
                  <c:v>0</c:v>
                </c:pt>
                <c:pt idx="2">
                  <c:v>0</c:v>
                </c:pt>
                <c:pt idx="3">
                  <c:v>0</c:v>
                </c:pt>
                <c:pt idx="4">
                  <c:v>0</c:v>
                </c:pt>
                <c:pt idx="5">
                  <c:v>0</c:v>
                </c:pt>
              </c:numCache>
            </c:numRef>
          </c:val>
          <c:extLst>
            <c:ext xmlns:c16="http://schemas.microsoft.com/office/drawing/2014/chart" uri="{C3380CC4-5D6E-409C-BE32-E72D297353CC}">
              <c16:uniqueId val="{0000001F-A41C-47C9-AD91-0C999FE327C4}"/>
            </c:ext>
          </c:extLst>
        </c:ser>
        <c:ser>
          <c:idx val="32"/>
          <c:order val="32"/>
          <c:tx>
            <c:strRef>
              <c:f>'temp 64 €'!$AJ$121</c:f>
              <c:strCache>
                <c:ptCount val="1"/>
                <c:pt idx="0">
                  <c:v>40 - Produits en bois pour aménagement extérieur</c:v>
                </c:pt>
              </c:strCache>
            </c:strRef>
          </c:tx>
          <c:spPr>
            <a:solidFill>
              <a:schemeClr val="accent3">
                <a:lumMod val="5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64 €'!$AJ$122:$AJ$127</c:f>
              <c:numCache>
                <c:formatCode>#,##0</c:formatCode>
                <c:ptCount val="6"/>
                <c:pt idx="0">
                  <c:v>56491.25732255535</c:v>
                </c:pt>
                <c:pt idx="1">
                  <c:v>0</c:v>
                </c:pt>
                <c:pt idx="2">
                  <c:v>0</c:v>
                </c:pt>
                <c:pt idx="4">
                  <c:v>0</c:v>
                </c:pt>
                <c:pt idx="5">
                  <c:v>0</c:v>
                </c:pt>
              </c:numCache>
            </c:numRef>
          </c:val>
          <c:extLst>
            <c:ext xmlns:c16="http://schemas.microsoft.com/office/drawing/2014/chart" uri="{C3380CC4-5D6E-409C-BE32-E72D297353CC}">
              <c16:uniqueId val="{00000020-A41C-47C9-AD91-0C999FE327C4}"/>
            </c:ext>
          </c:extLst>
        </c:ser>
        <c:ser>
          <c:idx val="33"/>
          <c:order val="33"/>
          <c:tx>
            <c:strRef>
              <c:f>'temp 64 €'!$AK$121</c:f>
              <c:strCache>
                <c:ptCount val="1"/>
                <c:pt idx="0">
                  <c:v>41 - Objets divers en bois</c:v>
                </c:pt>
              </c:strCache>
            </c:strRef>
          </c:tx>
          <c:spPr>
            <a:solidFill>
              <a:schemeClr val="accent4">
                <a:lumMod val="5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64 €'!$AK$122:$AK$127</c:f>
              <c:numCache>
                <c:formatCode>#,##0</c:formatCode>
                <c:ptCount val="6"/>
                <c:pt idx="0">
                  <c:v>0</c:v>
                </c:pt>
                <c:pt idx="1">
                  <c:v>0</c:v>
                </c:pt>
                <c:pt idx="2">
                  <c:v>0</c:v>
                </c:pt>
                <c:pt idx="4">
                  <c:v>0</c:v>
                </c:pt>
                <c:pt idx="5">
                  <c:v>96066.28</c:v>
                </c:pt>
              </c:numCache>
            </c:numRef>
          </c:val>
          <c:extLst>
            <c:ext xmlns:c16="http://schemas.microsoft.com/office/drawing/2014/chart" uri="{C3380CC4-5D6E-409C-BE32-E72D297353CC}">
              <c16:uniqueId val="{00000021-A41C-47C9-AD91-0C999FE327C4}"/>
            </c:ext>
          </c:extLst>
        </c:ser>
        <c:ser>
          <c:idx val="34"/>
          <c:order val="34"/>
          <c:tx>
            <c:strRef>
              <c:f>'temp 64 €'!$AL$121</c:f>
              <c:strCache>
                <c:ptCount val="1"/>
                <c:pt idx="0">
                  <c:v>42 - Objets en liège</c:v>
                </c:pt>
              </c:strCache>
            </c:strRef>
          </c:tx>
          <c:spPr>
            <a:solidFill>
              <a:schemeClr val="accent5">
                <a:lumMod val="5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64 €'!$AL$122:$AL$127</c:f>
              <c:numCache>
                <c:formatCode>#,##0</c:formatCode>
                <c:ptCount val="6"/>
                <c:pt idx="0">
                  <c:v>104.89000104889999</c:v>
                </c:pt>
                <c:pt idx="1">
                  <c:v>0</c:v>
                </c:pt>
                <c:pt idx="2">
                  <c:v>0</c:v>
                </c:pt>
                <c:pt idx="3">
                  <c:v>0</c:v>
                </c:pt>
                <c:pt idx="4">
                  <c:v>0</c:v>
                </c:pt>
                <c:pt idx="5">
                  <c:v>62829.109998951099</c:v>
                </c:pt>
              </c:numCache>
            </c:numRef>
          </c:val>
          <c:extLst>
            <c:ext xmlns:c16="http://schemas.microsoft.com/office/drawing/2014/chart" uri="{C3380CC4-5D6E-409C-BE32-E72D297353CC}">
              <c16:uniqueId val="{00000022-A41C-47C9-AD91-0C999FE327C4}"/>
            </c:ext>
          </c:extLst>
        </c:ser>
        <c:ser>
          <c:idx val="35"/>
          <c:order val="35"/>
          <c:tx>
            <c:strRef>
              <c:f>'temp 64 €'!$AM$121</c:f>
              <c:strCache>
                <c:ptCount val="1"/>
                <c:pt idx="0">
                  <c:v>43 - Pâte à papier</c:v>
                </c:pt>
              </c:strCache>
            </c:strRef>
          </c:tx>
          <c:spPr>
            <a:solidFill>
              <a:schemeClr val="accent6">
                <a:lumMod val="5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64 €'!$AM$122:$AM$127</c:f>
              <c:numCache>
                <c:formatCode>#,##0</c:formatCode>
                <c:ptCount val="6"/>
                <c:pt idx="0">
                  <c:v>0</c:v>
                </c:pt>
                <c:pt idx="1">
                  <c:v>0</c:v>
                </c:pt>
                <c:pt idx="2">
                  <c:v>123420</c:v>
                </c:pt>
                <c:pt idx="3">
                  <c:v>66646.8</c:v>
                </c:pt>
                <c:pt idx="4">
                  <c:v>0</c:v>
                </c:pt>
                <c:pt idx="5">
                  <c:v>56773.200000000004</c:v>
                </c:pt>
              </c:numCache>
            </c:numRef>
          </c:val>
          <c:extLst>
            <c:ext xmlns:c16="http://schemas.microsoft.com/office/drawing/2014/chart" uri="{C3380CC4-5D6E-409C-BE32-E72D297353CC}">
              <c16:uniqueId val="{00000023-A41C-47C9-AD91-0C999FE327C4}"/>
            </c:ext>
          </c:extLst>
        </c:ser>
        <c:ser>
          <c:idx val="36"/>
          <c:order val="36"/>
          <c:tx>
            <c:strRef>
              <c:f>'temp 64 €'!$AN$121</c:f>
              <c:strCache>
                <c:ptCount val="1"/>
                <c:pt idx="0">
                  <c:v>44 - Papier et de carton</c:v>
                </c:pt>
              </c:strCache>
            </c:strRef>
          </c:tx>
          <c:spPr>
            <a:solidFill>
              <a:schemeClr val="accent1">
                <a:lumMod val="70000"/>
                <a:lumOff val="3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64 €'!$AN$122:$AN$127</c:f>
              <c:numCache>
                <c:formatCode>#,##0</c:formatCode>
                <c:ptCount val="6"/>
                <c:pt idx="0">
                  <c:v>0</c:v>
                </c:pt>
                <c:pt idx="1">
                  <c:v>0</c:v>
                </c:pt>
                <c:pt idx="2">
                  <c:v>1275120.0000000002</c:v>
                </c:pt>
                <c:pt idx="3">
                  <c:v>688564.80000000016</c:v>
                </c:pt>
                <c:pt idx="4">
                  <c:v>0</c:v>
                </c:pt>
                <c:pt idx="5">
                  <c:v>586555.20000000019</c:v>
                </c:pt>
              </c:numCache>
            </c:numRef>
          </c:val>
          <c:extLst>
            <c:ext xmlns:c16="http://schemas.microsoft.com/office/drawing/2014/chart" uri="{C3380CC4-5D6E-409C-BE32-E72D297353CC}">
              <c16:uniqueId val="{00000024-A41C-47C9-AD91-0C999FE327C4}"/>
            </c:ext>
          </c:extLst>
        </c:ser>
        <c:ser>
          <c:idx val="37"/>
          <c:order val="37"/>
          <c:tx>
            <c:strRef>
              <c:f>'temp 64 €'!$AO$121</c:f>
              <c:strCache>
                <c:ptCount val="1"/>
                <c:pt idx="0">
                  <c:v>45 - Articles en papier ou en carton</c:v>
                </c:pt>
              </c:strCache>
            </c:strRef>
          </c:tx>
          <c:spPr>
            <a:solidFill>
              <a:schemeClr val="accent2">
                <a:lumMod val="70000"/>
                <a:lumOff val="3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64 €'!$AO$122:$AO$127</c:f>
              <c:numCache>
                <c:formatCode>#,##0</c:formatCode>
                <c:ptCount val="6"/>
                <c:pt idx="0">
                  <c:v>0</c:v>
                </c:pt>
                <c:pt idx="1">
                  <c:v>0</c:v>
                </c:pt>
                <c:pt idx="2">
                  <c:v>2882900</c:v>
                </c:pt>
                <c:pt idx="3">
                  <c:v>0</c:v>
                </c:pt>
                <c:pt idx="4">
                  <c:v>0</c:v>
                </c:pt>
                <c:pt idx="5">
                  <c:v>2882900</c:v>
                </c:pt>
              </c:numCache>
            </c:numRef>
          </c:val>
          <c:extLst>
            <c:ext xmlns:c16="http://schemas.microsoft.com/office/drawing/2014/chart" uri="{C3380CC4-5D6E-409C-BE32-E72D297353CC}">
              <c16:uniqueId val="{00000025-A41C-47C9-AD91-0C999FE327C4}"/>
            </c:ext>
          </c:extLst>
        </c:ser>
        <c:ser>
          <c:idx val="38"/>
          <c:order val="38"/>
          <c:tx>
            <c:strRef>
              <c:f>'temp 64 €'!$AP$121</c:f>
              <c:strCache>
                <c:ptCount val="1"/>
                <c:pt idx="0">
                  <c:v>46 - Produits de la chimie du bois</c:v>
                </c:pt>
              </c:strCache>
            </c:strRef>
          </c:tx>
          <c:spPr>
            <a:solidFill>
              <a:schemeClr val="accent3">
                <a:lumMod val="70000"/>
                <a:lumOff val="3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64 €'!$AP$122:$AP$127</c:f>
              <c:numCache>
                <c:formatCode>#,##0</c:formatCode>
                <c:ptCount val="6"/>
                <c:pt idx="0">
                  <c:v>0</c:v>
                </c:pt>
                <c:pt idx="1">
                  <c:v>0</c:v>
                </c:pt>
                <c:pt idx="2">
                  <c:v>0</c:v>
                </c:pt>
                <c:pt idx="3">
                  <c:v>0</c:v>
                </c:pt>
                <c:pt idx="4">
                  <c:v>0</c:v>
                </c:pt>
                <c:pt idx="5">
                  <c:v>63088.235294117643</c:v>
                </c:pt>
              </c:numCache>
            </c:numRef>
          </c:val>
          <c:extLst>
            <c:ext xmlns:c16="http://schemas.microsoft.com/office/drawing/2014/chart" uri="{C3380CC4-5D6E-409C-BE32-E72D297353CC}">
              <c16:uniqueId val="{00000026-A41C-47C9-AD91-0C999FE327C4}"/>
            </c:ext>
          </c:extLst>
        </c:ser>
        <c:ser>
          <c:idx val="39"/>
          <c:order val="39"/>
          <c:tx>
            <c:strRef>
              <c:f>'temp 64 €'!$AQ$121</c:f>
              <c:strCache>
                <c:ptCount val="1"/>
                <c:pt idx="0">
                  <c:v>47 - Meubles à base de bois</c:v>
                </c:pt>
              </c:strCache>
            </c:strRef>
          </c:tx>
          <c:spPr>
            <a:solidFill>
              <a:schemeClr val="accent4">
                <a:lumMod val="70000"/>
                <a:lumOff val="3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64 €'!$AQ$122:$AQ$127</c:f>
              <c:numCache>
                <c:formatCode>#,##0</c:formatCode>
                <c:ptCount val="6"/>
                <c:pt idx="0">
                  <c:v>10518.863232591793</c:v>
                </c:pt>
                <c:pt idx="1">
                  <c:v>1043081.2986874083</c:v>
                </c:pt>
                <c:pt idx="2">
                  <c:v>0</c:v>
                </c:pt>
                <c:pt idx="3">
                  <c:v>0</c:v>
                </c:pt>
                <c:pt idx="4">
                  <c:v>0</c:v>
                </c:pt>
                <c:pt idx="5">
                  <c:v>0</c:v>
                </c:pt>
              </c:numCache>
            </c:numRef>
          </c:val>
          <c:extLst>
            <c:ext xmlns:c16="http://schemas.microsoft.com/office/drawing/2014/chart" uri="{C3380CC4-5D6E-409C-BE32-E72D297353CC}">
              <c16:uniqueId val="{00000027-A41C-47C9-AD91-0C999FE327C4}"/>
            </c:ext>
          </c:extLst>
        </c:ser>
        <c:ser>
          <c:idx val="40"/>
          <c:order val="40"/>
          <c:tx>
            <c:strRef>
              <c:f>'temp 64 €'!$AR$121</c:f>
              <c:strCache>
                <c:ptCount val="1"/>
                <c:pt idx="0">
                  <c:v>48 - Autres produits manufacturiés (instruments de musique, jeux et jouets…)</c:v>
                </c:pt>
              </c:strCache>
            </c:strRef>
          </c:tx>
          <c:spPr>
            <a:solidFill>
              <a:schemeClr val="accent5">
                <a:lumMod val="70000"/>
                <a:lumOff val="3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64 €'!$AR$122:$AR$127</c:f>
              <c:numCache>
                <c:formatCode>#,##0</c:formatCode>
                <c:ptCount val="6"/>
                <c:pt idx="0">
                  <c:v>0</c:v>
                </c:pt>
                <c:pt idx="1">
                  <c:v>0</c:v>
                </c:pt>
                <c:pt idx="2">
                  <c:v>0</c:v>
                </c:pt>
                <c:pt idx="3">
                  <c:v>0</c:v>
                </c:pt>
                <c:pt idx="4">
                  <c:v>0</c:v>
                </c:pt>
                <c:pt idx="5">
                  <c:v>167922.22382000001</c:v>
                </c:pt>
              </c:numCache>
            </c:numRef>
          </c:val>
          <c:extLst>
            <c:ext xmlns:c16="http://schemas.microsoft.com/office/drawing/2014/chart" uri="{C3380CC4-5D6E-409C-BE32-E72D297353CC}">
              <c16:uniqueId val="{00000028-A41C-47C9-AD91-0C999FE327C4}"/>
            </c:ext>
          </c:extLst>
        </c:ser>
        <c:ser>
          <c:idx val="41"/>
          <c:order val="41"/>
          <c:tx>
            <c:strRef>
              <c:f>'temp 64 €'!$AS$121</c:f>
              <c:strCache>
                <c:ptCount val="1"/>
                <c:pt idx="0">
                  <c:v>49 - Electricité et chaleur issues de la combustion de bois</c:v>
                </c:pt>
              </c:strCache>
            </c:strRef>
          </c:tx>
          <c:spPr>
            <a:solidFill>
              <a:schemeClr val="accent6">
                <a:lumMod val="70000"/>
                <a:lumOff val="3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64 €'!$AS$122:$AS$127</c:f>
              <c:numCache>
                <c:formatCode>#,##0</c:formatCode>
                <c:ptCount val="6"/>
                <c:pt idx="0">
                  <c:v>0</c:v>
                </c:pt>
                <c:pt idx="1">
                  <c:v>0</c:v>
                </c:pt>
                <c:pt idx="2">
                  <c:v>0</c:v>
                </c:pt>
                <c:pt idx="3">
                  <c:v>0</c:v>
                </c:pt>
                <c:pt idx="4">
                  <c:v>485021.24086381227</c:v>
                </c:pt>
                <c:pt idx="5">
                  <c:v>0</c:v>
                </c:pt>
              </c:numCache>
            </c:numRef>
          </c:val>
          <c:extLst>
            <c:ext xmlns:c16="http://schemas.microsoft.com/office/drawing/2014/chart" uri="{C3380CC4-5D6E-409C-BE32-E72D297353CC}">
              <c16:uniqueId val="{00000029-A41C-47C9-AD91-0C999FE327C4}"/>
            </c:ext>
          </c:extLst>
        </c:ser>
        <c:ser>
          <c:idx val="42"/>
          <c:order val="42"/>
          <c:tx>
            <c:strRef>
              <c:f>'temp 64 €'!$AT$121</c:f>
              <c:strCache>
                <c:ptCount val="1"/>
                <c:pt idx="0">
                  <c:v>50 - Bois recyclés</c:v>
                </c:pt>
              </c:strCache>
            </c:strRef>
          </c:tx>
          <c:spPr>
            <a:solidFill>
              <a:schemeClr val="accent1">
                <a:lumMod val="7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64 €'!$AT$122:$AT$127</c:f>
              <c:numCache>
                <c:formatCode>#,##0</c:formatCode>
                <c:ptCount val="6"/>
                <c:pt idx="0">
                  <c:v>643.01497673884978</c:v>
                </c:pt>
                <c:pt idx="1">
                  <c:v>739.24253585610882</c:v>
                </c:pt>
                <c:pt idx="2">
                  <c:v>0</c:v>
                </c:pt>
                <c:pt idx="3">
                  <c:v>475.70213243654268</c:v>
                </c:pt>
                <c:pt idx="4">
                  <c:v>92430.9003549685</c:v>
                </c:pt>
                <c:pt idx="5">
                  <c:v>0</c:v>
                </c:pt>
              </c:numCache>
            </c:numRef>
          </c:val>
          <c:extLst>
            <c:ext xmlns:c16="http://schemas.microsoft.com/office/drawing/2014/chart" uri="{C3380CC4-5D6E-409C-BE32-E72D297353CC}">
              <c16:uniqueId val="{0000002A-A41C-47C9-AD91-0C999FE327C4}"/>
            </c:ext>
          </c:extLst>
        </c:ser>
        <c:ser>
          <c:idx val="43"/>
          <c:order val="43"/>
          <c:tx>
            <c:strRef>
              <c:f>'temp 64 €'!$AU$121</c:f>
              <c:strCache>
                <c:ptCount val="1"/>
                <c:pt idx="0">
                  <c:v>51 - Promotion immobilière de bâtiments et ouvrages en bois</c:v>
                </c:pt>
              </c:strCache>
            </c:strRef>
          </c:tx>
          <c:spPr>
            <a:solidFill>
              <a:schemeClr val="accent2">
                <a:lumMod val="7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64 €'!$AU$122:$AU$127</c:f>
              <c:numCache>
                <c:formatCode>#,##0</c:formatCode>
                <c:ptCount val="6"/>
                <c:pt idx="1">
                  <c:v>0</c:v>
                </c:pt>
                <c:pt idx="2">
                  <c:v>0</c:v>
                </c:pt>
                <c:pt idx="3">
                  <c:v>0</c:v>
                </c:pt>
                <c:pt idx="4">
                  <c:v>0</c:v>
                </c:pt>
                <c:pt idx="5">
                  <c:v>0</c:v>
                </c:pt>
              </c:numCache>
            </c:numRef>
          </c:val>
          <c:extLst>
            <c:ext xmlns:c16="http://schemas.microsoft.com/office/drawing/2014/chart" uri="{C3380CC4-5D6E-409C-BE32-E72D297353CC}">
              <c16:uniqueId val="{0000002B-A41C-47C9-AD91-0C999FE327C4}"/>
            </c:ext>
          </c:extLst>
        </c:ser>
        <c:ser>
          <c:idx val="44"/>
          <c:order val="44"/>
          <c:tx>
            <c:strRef>
              <c:f>'temp 64 €'!$AV$121</c:f>
              <c:strCache>
                <c:ptCount val="1"/>
                <c:pt idx="0">
                  <c:v>52 - Génie civil</c:v>
                </c:pt>
              </c:strCache>
            </c:strRef>
          </c:tx>
          <c:spPr>
            <a:solidFill>
              <a:schemeClr val="accent3">
                <a:lumMod val="7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64 €'!$AV$122:$AV$127</c:f>
              <c:numCache>
                <c:formatCode>#,##0</c:formatCode>
                <c:ptCount val="6"/>
                <c:pt idx="0">
                  <c:v>146577.54186701751</c:v>
                </c:pt>
                <c:pt idx="1">
                  <c:v>0</c:v>
                </c:pt>
                <c:pt idx="2">
                  <c:v>0</c:v>
                </c:pt>
                <c:pt idx="3">
                  <c:v>0</c:v>
                </c:pt>
                <c:pt idx="4">
                  <c:v>0</c:v>
                </c:pt>
                <c:pt idx="5">
                  <c:v>0</c:v>
                </c:pt>
              </c:numCache>
            </c:numRef>
          </c:val>
          <c:extLst>
            <c:ext xmlns:c16="http://schemas.microsoft.com/office/drawing/2014/chart" uri="{C3380CC4-5D6E-409C-BE32-E72D297353CC}">
              <c16:uniqueId val="{0000002C-A41C-47C9-AD91-0C999FE327C4}"/>
            </c:ext>
          </c:extLst>
        </c:ser>
        <c:ser>
          <c:idx val="45"/>
          <c:order val="45"/>
          <c:tx>
            <c:strRef>
              <c:f>'temp 64 €'!$AW$121</c:f>
              <c:strCache>
                <c:ptCount val="1"/>
                <c:pt idx="0">
                  <c:v>53 - Travaux d'isolation</c:v>
                </c:pt>
              </c:strCache>
            </c:strRef>
          </c:tx>
          <c:spPr>
            <a:solidFill>
              <a:schemeClr val="accent4">
                <a:lumMod val="7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64 €'!$AW$122:$AW$127</c:f>
              <c:numCache>
                <c:formatCode>#,##0</c:formatCode>
                <c:ptCount val="6"/>
                <c:pt idx="0">
                  <c:v>32638.711694051482</c:v>
                </c:pt>
                <c:pt idx="1">
                  <c:v>0</c:v>
                </c:pt>
                <c:pt idx="2">
                  <c:v>0</c:v>
                </c:pt>
                <c:pt idx="3">
                  <c:v>0</c:v>
                </c:pt>
                <c:pt idx="4">
                  <c:v>0</c:v>
                </c:pt>
                <c:pt idx="5">
                  <c:v>0</c:v>
                </c:pt>
              </c:numCache>
            </c:numRef>
          </c:val>
          <c:extLst>
            <c:ext xmlns:c16="http://schemas.microsoft.com/office/drawing/2014/chart" uri="{C3380CC4-5D6E-409C-BE32-E72D297353CC}">
              <c16:uniqueId val="{0000002D-A41C-47C9-AD91-0C999FE327C4}"/>
            </c:ext>
          </c:extLst>
        </c:ser>
        <c:ser>
          <c:idx val="46"/>
          <c:order val="46"/>
          <c:tx>
            <c:strRef>
              <c:f>'temp 64 €'!$AX$121</c:f>
              <c:strCache>
                <c:ptCount val="1"/>
                <c:pt idx="0">
                  <c:v>54 - Travaux de menuiserie bois</c:v>
                </c:pt>
              </c:strCache>
            </c:strRef>
          </c:tx>
          <c:spPr>
            <a:solidFill>
              <a:schemeClr val="accent5">
                <a:lumMod val="7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64 €'!$AX$122:$AX$127</c:f>
              <c:numCache>
                <c:formatCode>#,##0</c:formatCode>
                <c:ptCount val="6"/>
                <c:pt idx="0">
                  <c:v>4893033.0525586652</c:v>
                </c:pt>
                <c:pt idx="1">
                  <c:v>0</c:v>
                </c:pt>
                <c:pt idx="2">
                  <c:v>0</c:v>
                </c:pt>
                <c:pt idx="3">
                  <c:v>0</c:v>
                </c:pt>
                <c:pt idx="4">
                  <c:v>0</c:v>
                </c:pt>
                <c:pt idx="5">
                  <c:v>0</c:v>
                </c:pt>
              </c:numCache>
            </c:numRef>
          </c:val>
          <c:extLst>
            <c:ext xmlns:c16="http://schemas.microsoft.com/office/drawing/2014/chart" uri="{C3380CC4-5D6E-409C-BE32-E72D297353CC}">
              <c16:uniqueId val="{0000002E-A41C-47C9-AD91-0C999FE327C4}"/>
            </c:ext>
          </c:extLst>
        </c:ser>
        <c:ser>
          <c:idx val="47"/>
          <c:order val="47"/>
          <c:tx>
            <c:strRef>
              <c:f>'temp 64 €'!$AY$121</c:f>
              <c:strCache>
                <c:ptCount val="1"/>
                <c:pt idx="0">
                  <c:v>55 - Agencement de lieux de vente</c:v>
                </c:pt>
              </c:strCache>
            </c:strRef>
          </c:tx>
          <c:spPr>
            <a:solidFill>
              <a:schemeClr val="accent6">
                <a:lumMod val="7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64 €'!$AY$122:$AY$127</c:f>
              <c:numCache>
                <c:formatCode>#,##0</c:formatCode>
                <c:ptCount val="6"/>
                <c:pt idx="0">
                  <c:v>498572.47385461134</c:v>
                </c:pt>
                <c:pt idx="1">
                  <c:v>0</c:v>
                </c:pt>
                <c:pt idx="2">
                  <c:v>0</c:v>
                </c:pt>
                <c:pt idx="3">
                  <c:v>0</c:v>
                </c:pt>
                <c:pt idx="4">
                  <c:v>0</c:v>
                </c:pt>
                <c:pt idx="5">
                  <c:v>0</c:v>
                </c:pt>
              </c:numCache>
            </c:numRef>
          </c:val>
          <c:extLst>
            <c:ext xmlns:c16="http://schemas.microsoft.com/office/drawing/2014/chart" uri="{C3380CC4-5D6E-409C-BE32-E72D297353CC}">
              <c16:uniqueId val="{0000002F-A41C-47C9-AD91-0C999FE327C4}"/>
            </c:ext>
          </c:extLst>
        </c:ser>
        <c:ser>
          <c:idx val="48"/>
          <c:order val="48"/>
          <c:tx>
            <c:strRef>
              <c:f>'temp 64 €'!$AZ$121</c:f>
              <c:strCache>
                <c:ptCount val="1"/>
                <c:pt idx="0">
                  <c:v>56 - Travaux de revêtement des sols et des murs</c:v>
                </c:pt>
              </c:strCache>
            </c:strRef>
          </c:tx>
          <c:spPr>
            <a:solidFill>
              <a:schemeClr val="accent1">
                <a:lumMod val="50000"/>
                <a:lumOff val="5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64 €'!$AZ$122:$AZ$127</c:f>
              <c:numCache>
                <c:formatCode>#,##0</c:formatCode>
                <c:ptCount val="6"/>
                <c:pt idx="0">
                  <c:v>134220.22380768938</c:v>
                </c:pt>
                <c:pt idx="1">
                  <c:v>0</c:v>
                </c:pt>
                <c:pt idx="2">
                  <c:v>0</c:v>
                </c:pt>
                <c:pt idx="3">
                  <c:v>0</c:v>
                </c:pt>
                <c:pt idx="4">
                  <c:v>0</c:v>
                </c:pt>
                <c:pt idx="5">
                  <c:v>0</c:v>
                </c:pt>
              </c:numCache>
            </c:numRef>
          </c:val>
          <c:extLst>
            <c:ext xmlns:c16="http://schemas.microsoft.com/office/drawing/2014/chart" uri="{C3380CC4-5D6E-409C-BE32-E72D297353CC}">
              <c16:uniqueId val="{00000030-A41C-47C9-AD91-0C999FE327C4}"/>
            </c:ext>
          </c:extLst>
        </c:ser>
        <c:ser>
          <c:idx val="49"/>
          <c:order val="49"/>
          <c:tx>
            <c:strRef>
              <c:f>'temp 64 €'!$BA$121</c:f>
              <c:strCache>
                <c:ptCount val="1"/>
                <c:pt idx="0">
                  <c:v>57 - Travaux de charpente</c:v>
                </c:pt>
              </c:strCache>
            </c:strRef>
          </c:tx>
          <c:spPr>
            <a:solidFill>
              <a:schemeClr val="accent2">
                <a:lumMod val="50000"/>
                <a:lumOff val="5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64 €'!$BA$122:$BA$127</c:f>
              <c:numCache>
                <c:formatCode>#,##0</c:formatCode>
                <c:ptCount val="6"/>
                <c:pt idx="0">
                  <c:v>2159392.6271444596</c:v>
                </c:pt>
                <c:pt idx="1">
                  <c:v>0</c:v>
                </c:pt>
                <c:pt idx="2">
                  <c:v>0</c:v>
                </c:pt>
                <c:pt idx="3">
                  <c:v>0</c:v>
                </c:pt>
                <c:pt idx="4">
                  <c:v>0</c:v>
                </c:pt>
                <c:pt idx="5">
                  <c:v>0</c:v>
                </c:pt>
              </c:numCache>
            </c:numRef>
          </c:val>
          <c:extLst>
            <c:ext xmlns:c16="http://schemas.microsoft.com/office/drawing/2014/chart" uri="{C3380CC4-5D6E-409C-BE32-E72D297353CC}">
              <c16:uniqueId val="{00000031-A41C-47C9-AD91-0C999FE327C4}"/>
            </c:ext>
          </c:extLst>
        </c:ser>
        <c:ser>
          <c:idx val="50"/>
          <c:order val="50"/>
          <c:tx>
            <c:strRef>
              <c:f>'temp 64 €'!$BB$121</c:f>
              <c:strCache>
                <c:ptCount val="1"/>
                <c:pt idx="0">
                  <c:v>58 - Travaux de couverture par éléments</c:v>
                </c:pt>
              </c:strCache>
            </c:strRef>
          </c:tx>
          <c:spPr>
            <a:solidFill>
              <a:schemeClr val="accent3">
                <a:lumMod val="50000"/>
                <a:lumOff val="5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64 €'!$BB$122:$BB$127</c:f>
              <c:numCache>
                <c:formatCode>#,##0</c:formatCode>
                <c:ptCount val="6"/>
                <c:pt idx="0">
                  <c:v>333728.34357261955</c:v>
                </c:pt>
                <c:pt idx="1">
                  <c:v>0</c:v>
                </c:pt>
                <c:pt idx="2">
                  <c:v>0</c:v>
                </c:pt>
                <c:pt idx="3">
                  <c:v>0</c:v>
                </c:pt>
                <c:pt idx="4">
                  <c:v>0</c:v>
                </c:pt>
                <c:pt idx="5">
                  <c:v>0</c:v>
                </c:pt>
              </c:numCache>
            </c:numRef>
          </c:val>
          <c:extLst>
            <c:ext xmlns:c16="http://schemas.microsoft.com/office/drawing/2014/chart" uri="{C3380CC4-5D6E-409C-BE32-E72D297353CC}">
              <c16:uniqueId val="{00000032-A41C-47C9-AD91-0C999FE327C4}"/>
            </c:ext>
          </c:extLst>
        </c:ser>
        <c:ser>
          <c:idx val="51"/>
          <c:order val="51"/>
          <c:tx>
            <c:strRef>
              <c:f>'temp 64 €'!$BC$121</c:f>
              <c:strCache>
                <c:ptCount val="1"/>
                <c:pt idx="0">
                  <c:v>59 - Travaux de maçonnerie générale et gros œuvre de bâtiment</c:v>
                </c:pt>
              </c:strCache>
            </c:strRef>
          </c:tx>
          <c:spPr>
            <a:solidFill>
              <a:schemeClr val="accent4">
                <a:lumMod val="50000"/>
                <a:lumOff val="5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64 €'!$BC$122:$BC$127</c:f>
              <c:numCache>
                <c:formatCode>#,##0</c:formatCode>
                <c:ptCount val="6"/>
                <c:pt idx="0">
                  <c:v>95302.353203242514</c:v>
                </c:pt>
                <c:pt idx="1">
                  <c:v>0</c:v>
                </c:pt>
                <c:pt idx="2">
                  <c:v>0</c:v>
                </c:pt>
                <c:pt idx="3">
                  <c:v>0</c:v>
                </c:pt>
                <c:pt idx="4">
                  <c:v>0</c:v>
                </c:pt>
                <c:pt idx="5">
                  <c:v>0</c:v>
                </c:pt>
              </c:numCache>
            </c:numRef>
          </c:val>
          <c:extLst>
            <c:ext xmlns:c16="http://schemas.microsoft.com/office/drawing/2014/chart" uri="{C3380CC4-5D6E-409C-BE32-E72D297353CC}">
              <c16:uniqueId val="{00000033-A41C-47C9-AD91-0C999FE327C4}"/>
            </c:ext>
          </c:extLst>
        </c:ser>
        <c:ser>
          <c:idx val="52"/>
          <c:order val="52"/>
          <c:tx>
            <c:strRef>
              <c:f>'temp 64 €'!$BD$121</c:f>
              <c:strCache>
                <c:ptCount val="1"/>
                <c:pt idx="0">
                  <c:v>60 - Travaux d'installation de chauffage au bois</c:v>
                </c:pt>
              </c:strCache>
            </c:strRef>
          </c:tx>
          <c:spPr>
            <a:solidFill>
              <a:schemeClr val="accent5">
                <a:lumMod val="50000"/>
                <a:lumOff val="5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64 €'!$BD$122:$BD$127</c:f>
              <c:numCache>
                <c:formatCode>#,##0</c:formatCode>
                <c:ptCount val="6"/>
                <c:pt idx="0">
                  <c:v>0</c:v>
                </c:pt>
                <c:pt idx="1">
                  <c:v>0</c:v>
                </c:pt>
                <c:pt idx="2">
                  <c:v>0</c:v>
                </c:pt>
                <c:pt idx="3">
                  <c:v>0</c:v>
                </c:pt>
                <c:pt idx="4">
                  <c:v>589158.75531415746</c:v>
                </c:pt>
                <c:pt idx="5">
                  <c:v>0</c:v>
                </c:pt>
              </c:numCache>
            </c:numRef>
          </c:val>
          <c:extLst>
            <c:ext xmlns:c16="http://schemas.microsoft.com/office/drawing/2014/chart" uri="{C3380CC4-5D6E-409C-BE32-E72D297353CC}">
              <c16:uniqueId val="{00000034-A41C-47C9-AD91-0C999FE327C4}"/>
            </c:ext>
          </c:extLst>
        </c:ser>
        <c:ser>
          <c:idx val="53"/>
          <c:order val="53"/>
          <c:tx>
            <c:strRef>
              <c:f>'temp 64 €'!$BE$121</c:f>
              <c:strCache>
                <c:ptCount val="1"/>
                <c:pt idx="0">
                  <c:v>61 - Commerce de gros de produits bois</c:v>
                </c:pt>
              </c:strCache>
            </c:strRef>
          </c:tx>
          <c:spPr>
            <a:solidFill>
              <a:schemeClr val="accent6">
                <a:lumMod val="50000"/>
                <a:lumOff val="50000"/>
              </a:schemeClr>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64 €'!$BE$122:$BE$127</c:f>
              <c:numCache>
                <c:formatCode>#,##0</c:formatCode>
                <c:ptCount val="6"/>
                <c:pt idx="1">
                  <c:v>0</c:v>
                </c:pt>
                <c:pt idx="2">
                  <c:v>0</c:v>
                </c:pt>
                <c:pt idx="3">
                  <c:v>0</c:v>
                </c:pt>
                <c:pt idx="4">
                  <c:v>0</c:v>
                </c:pt>
                <c:pt idx="5">
                  <c:v>0</c:v>
                </c:pt>
              </c:numCache>
            </c:numRef>
          </c:val>
          <c:extLst>
            <c:ext xmlns:c16="http://schemas.microsoft.com/office/drawing/2014/chart" uri="{C3380CC4-5D6E-409C-BE32-E72D297353CC}">
              <c16:uniqueId val="{00000035-A41C-47C9-AD91-0C999FE327C4}"/>
            </c:ext>
          </c:extLst>
        </c:ser>
        <c:ser>
          <c:idx val="54"/>
          <c:order val="54"/>
          <c:tx>
            <c:strRef>
              <c:f>'temp 64 €'!$BF$121</c:f>
              <c:strCache>
                <c:ptCount val="1"/>
                <c:pt idx="0">
                  <c:v>62 - Commerce de détail de produits bois</c:v>
                </c:pt>
              </c:strCache>
            </c:strRef>
          </c:tx>
          <c:spPr>
            <a:solidFill>
              <a:schemeClr val="accent1"/>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64 €'!$BF$122:$BF$127</c:f>
              <c:numCache>
                <c:formatCode>#,##0</c:formatCode>
                <c:ptCount val="6"/>
                <c:pt idx="0">
                  <c:v>0</c:v>
                </c:pt>
                <c:pt idx="1">
                  <c:v>0</c:v>
                </c:pt>
                <c:pt idx="2">
                  <c:v>0</c:v>
                </c:pt>
                <c:pt idx="3">
                  <c:v>0</c:v>
                </c:pt>
                <c:pt idx="4">
                  <c:v>0</c:v>
                </c:pt>
              </c:numCache>
            </c:numRef>
          </c:val>
          <c:extLst>
            <c:ext xmlns:c16="http://schemas.microsoft.com/office/drawing/2014/chart" uri="{C3380CC4-5D6E-409C-BE32-E72D297353CC}">
              <c16:uniqueId val="{00000036-A41C-47C9-AD91-0C999FE327C4}"/>
            </c:ext>
          </c:extLst>
        </c:ser>
        <c:ser>
          <c:idx val="55"/>
          <c:order val="55"/>
          <c:tx>
            <c:strRef>
              <c:f>'temp 64 €'!$BG$121</c:f>
              <c:strCache>
                <c:ptCount val="1"/>
                <c:pt idx="0">
                  <c:v>63 - Transports de bois à partir de la forêt</c:v>
                </c:pt>
              </c:strCache>
            </c:strRef>
          </c:tx>
          <c:spPr>
            <a:solidFill>
              <a:schemeClr val="accent2"/>
            </a:solidFill>
            <a:ln>
              <a:noFill/>
            </a:ln>
            <a:effectLst/>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64 €'!$BG$122:$BG$127</c:f>
              <c:numCache>
                <c:formatCode>#,##0</c:formatCode>
                <c:ptCount val="6"/>
                <c:pt idx="0">
                  <c:v>73213.377862225956</c:v>
                </c:pt>
                <c:pt idx="1">
                  <c:v>10380.144276401978</c:v>
                </c:pt>
                <c:pt idx="2">
                  <c:v>42583.590314622517</c:v>
                </c:pt>
                <c:pt idx="3">
                  <c:v>58190.727933573551</c:v>
                </c:pt>
                <c:pt idx="4">
                  <c:v>24419.105274259229</c:v>
                </c:pt>
                <c:pt idx="5">
                  <c:v>40611.977319006852</c:v>
                </c:pt>
              </c:numCache>
            </c:numRef>
          </c:val>
          <c:extLst>
            <c:ext xmlns:c16="http://schemas.microsoft.com/office/drawing/2014/chart" uri="{C3380CC4-5D6E-409C-BE32-E72D297353CC}">
              <c16:uniqueId val="{00000037-A41C-47C9-AD91-0C999FE327C4}"/>
            </c:ext>
          </c:extLst>
        </c:ser>
        <c:dLbls>
          <c:showLegendKey val="0"/>
          <c:showVal val="0"/>
          <c:showCatName val="0"/>
          <c:showSerName val="0"/>
          <c:showPercent val="0"/>
          <c:showBubbleSize val="0"/>
        </c:dLbls>
        <c:gapWidth val="30"/>
        <c:overlap val="100"/>
        <c:axId val="461780776"/>
        <c:axId val="461781168"/>
      </c:barChart>
      <c:catAx>
        <c:axId val="461780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1781168"/>
        <c:crosses val="autoZero"/>
        <c:auto val="1"/>
        <c:lblAlgn val="ctr"/>
        <c:lblOffset val="100"/>
        <c:noMultiLvlLbl val="0"/>
      </c:catAx>
      <c:valAx>
        <c:axId val="4617811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1780776"/>
        <c:crosses val="autoZero"/>
        <c:crossBetween val="between"/>
      </c:valAx>
      <c:spPr>
        <a:noFill/>
        <a:ln>
          <a:noFill/>
        </a:ln>
        <a:effectLst/>
      </c:spPr>
    </c:plotArea>
    <c:legend>
      <c:legendPos val="l"/>
      <c:layout>
        <c:manualLayout>
          <c:xMode val="edge"/>
          <c:yMode val="edge"/>
          <c:x val="1.0275229159859777E-2"/>
          <c:y val="3.1784661502513009E-2"/>
          <c:w val="0.42349457237764049"/>
          <c:h val="0.94428027517570245"/>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127629</xdr:colOff>
      <xdr:row>131</xdr:row>
      <xdr:rowOff>6723</xdr:rowOff>
    </xdr:from>
    <xdr:to>
      <xdr:col>10</xdr:col>
      <xdr:colOff>396571</xdr:colOff>
      <xdr:row>148</xdr:row>
      <xdr:rowOff>82924</xdr:rowOff>
    </xdr:to>
    <xdr:graphicFrame macro="">
      <xdr:nvGraphicFramePr>
        <xdr:cNvPr id="2" name="Graphique 1">
          <a:extLst>
            <a:ext uri="{FF2B5EF4-FFF2-40B4-BE49-F238E27FC236}">
              <a16:creationId xmlns:a16="http://schemas.microsoft.com/office/drawing/2014/main" id="{C314D9D3-8B51-4D12-B45F-954969FCB6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11206</xdr:colOff>
      <xdr:row>130</xdr:row>
      <xdr:rowOff>146796</xdr:rowOff>
    </xdr:from>
    <xdr:to>
      <xdr:col>17</xdr:col>
      <xdr:colOff>280147</xdr:colOff>
      <xdr:row>148</xdr:row>
      <xdr:rowOff>66114</xdr:rowOff>
    </xdr:to>
    <xdr:graphicFrame macro="">
      <xdr:nvGraphicFramePr>
        <xdr:cNvPr id="3" name="Graphique 2">
          <a:extLst>
            <a:ext uri="{FF2B5EF4-FFF2-40B4-BE49-F238E27FC236}">
              <a16:creationId xmlns:a16="http://schemas.microsoft.com/office/drawing/2014/main" id="{4353169A-58F8-4CCD-A2A2-AC3D5B2030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250265</xdr:colOff>
      <xdr:row>176</xdr:row>
      <xdr:rowOff>113178</xdr:rowOff>
    </xdr:from>
    <xdr:to>
      <xdr:col>10</xdr:col>
      <xdr:colOff>521696</xdr:colOff>
      <xdr:row>194</xdr:row>
      <xdr:rowOff>32496</xdr:rowOff>
    </xdr:to>
    <xdr:graphicFrame macro="">
      <xdr:nvGraphicFramePr>
        <xdr:cNvPr id="4" name="Graphique 3">
          <a:extLst>
            <a:ext uri="{FF2B5EF4-FFF2-40B4-BE49-F238E27FC236}">
              <a16:creationId xmlns:a16="http://schemas.microsoft.com/office/drawing/2014/main" id="{4E975C8E-1A1D-4974-B216-1488515512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717176</xdr:colOff>
      <xdr:row>176</xdr:row>
      <xdr:rowOff>135590</xdr:rowOff>
    </xdr:from>
    <xdr:to>
      <xdr:col>17</xdr:col>
      <xdr:colOff>268940</xdr:colOff>
      <xdr:row>194</xdr:row>
      <xdr:rowOff>54908</xdr:rowOff>
    </xdr:to>
    <xdr:graphicFrame macro="">
      <xdr:nvGraphicFramePr>
        <xdr:cNvPr id="5" name="Graphique 4">
          <a:extLst>
            <a:ext uri="{FF2B5EF4-FFF2-40B4-BE49-F238E27FC236}">
              <a16:creationId xmlns:a16="http://schemas.microsoft.com/office/drawing/2014/main" id="{0B4D0C69-7840-44E7-8329-DEAD140371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36107</xdr:colOff>
      <xdr:row>131</xdr:row>
      <xdr:rowOff>125630</xdr:rowOff>
    </xdr:from>
    <xdr:to>
      <xdr:col>37</xdr:col>
      <xdr:colOff>349250</xdr:colOff>
      <xdr:row>149</xdr:row>
      <xdr:rowOff>44948</xdr:rowOff>
    </xdr:to>
    <xdr:graphicFrame macro="">
      <xdr:nvGraphicFramePr>
        <xdr:cNvPr id="6" name="Graphique 5">
          <a:extLst>
            <a:ext uri="{FF2B5EF4-FFF2-40B4-BE49-F238E27FC236}">
              <a16:creationId xmlns:a16="http://schemas.microsoft.com/office/drawing/2014/main" id="{68354168-F178-4292-A65F-8BE28933D9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29</xdr:col>
      <xdr:colOff>78442</xdr:colOff>
      <xdr:row>174</xdr:row>
      <xdr:rowOff>78441</xdr:rowOff>
    </xdr:from>
    <xdr:to>
      <xdr:col>35</xdr:col>
      <xdr:colOff>493060</xdr:colOff>
      <xdr:row>191</xdr:row>
      <xdr:rowOff>154641</xdr:rowOff>
    </xdr:to>
    <xdr:graphicFrame macro="">
      <xdr:nvGraphicFramePr>
        <xdr:cNvPr id="7" name="Graphique 6">
          <a:extLst>
            <a:ext uri="{FF2B5EF4-FFF2-40B4-BE49-F238E27FC236}">
              <a16:creationId xmlns:a16="http://schemas.microsoft.com/office/drawing/2014/main" id="{71DDE325-F6DE-41DE-95D8-D5A2253010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62</xdr:col>
      <xdr:colOff>598713</xdr:colOff>
      <xdr:row>107</xdr:row>
      <xdr:rowOff>131989</xdr:rowOff>
    </xdr:from>
    <xdr:to>
      <xdr:col>75</xdr:col>
      <xdr:colOff>0</xdr:colOff>
      <xdr:row>162</xdr:row>
      <xdr:rowOff>149679</xdr:rowOff>
    </xdr:to>
    <xdr:graphicFrame macro="">
      <xdr:nvGraphicFramePr>
        <xdr:cNvPr id="8" name="Graphique 7">
          <a:extLst>
            <a:ext uri="{FF2B5EF4-FFF2-40B4-BE49-F238E27FC236}">
              <a16:creationId xmlns:a16="http://schemas.microsoft.com/office/drawing/2014/main" id="{00DEE6F2-FECD-4C90-A642-7DC7FBD378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maine.priv\Prive\MesDocs-SU\bigotdemorogues\B01419%20-%20VEM\TER\VEM%20codes\NC8_VEM_V3.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8%20-%20Sciages%20bruts%20de%20Ch&#234;ne.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9%20-%20Sciages%20bruts%20de%20H&#234;tre.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0%20-%20Sciages%20bruts%20divers%20feuillus%20temp&#233;r&#233;s.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1%20-%20Sciages%20de%20feuillus%20tropicaux.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2%20-%20Sciages%20bruts%20de%20sapin-&#233;pic&#233;a.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3%20-%20Sciages%20bruts%20de%20Douglas.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4%20-%20Sciages%20bruts%20divers%20r&#233;sineux.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5%20-%20Sciages%20bruts%20de%20Pin%20maritime.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6%20-%20Merrains.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7%20-%20Autres%20types%20de%20sciag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_TER_57%20entr&#233;e%20des%20donn&#233;e.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8%20-%20Produits%20connexes%20du%20sciage%20destin&#233;s%20&#224;%20la%20trituration.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9%20-%20Produits%20connexes%20du%20sciage%20non%20destin&#233;s%20&#224;%20la%20trituration.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20%20-%20Produits%20rabot&#233;s.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20b%20-%20Produits%20coll&#233;s.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29%20-%20Produits%20bruts,%20sci&#233;s%20ou%20rabot&#233;s%20impr&#233;gn&#233;s.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0%20-%20Fabrication%20de%20combustibles%20industriels%20&#224;%20base%20de%20bois.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1%20-%20Fabrication%20de%20placages%20et%20de%20panneaux%20de%20bois.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2%20-%20Fabrication%20de%20produits%20finis%20&#224;%20base%20de%20panneaux%20(plinthes,%20profil&#233;s%20de%20menuiserie&#8230;).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3%20-%20Fabrication%20de%20parquets%20assembl&#233;s.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4%20-%20Fabrication%20de%20charpen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1%20-%20Plants%20de%20p&#233;pini&#232;re%20destin&#233;s%20&#224;%20la%20sylviculture.xlsx"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5%20-%20Menuiseries%20ext&#233;rieures.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6%20-%20Menuiseries%20int&#233;rieures.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7%20-%20Emballages%20en%20bois%20(autres%20que%20futailles).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8%20-%20Futailles.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9%20-%20Coffrages%20pour%20le%20b&#233;tonnage,%20bardeaux%20en%20bois.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0%20-%20Fabrication%20de%20produits%20am&#233;nagement%20ext&#233;rieur.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1%20-%20Fabrication%20d'objets%20divers%20en%20bois.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2%20-%20Fabrication%20d'objets%20en%20li&#232;ge.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3%20-%20Fabrication%20de%20p&#226;te%20&#224;%20papier.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4%20-%20Fabrication%20de%20papier%20et%20de%20carton.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2%20-%20Grumes%20et%20billons%20destin&#233;s%20au%20sciage,%20placage%20ou%20d&#233;roulage.xlsx"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5%20-%20Fabrication%20articles%20en%20papier%20ou%20en%20carton.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6%20-%20Industrie%20chimique.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7%20-%20Fabrication%20de&#160;meubles%20en%20bois.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8%20-%20Autres%20industries%20manufacturi&#232;res%20(instruments%20de%20musique,%20jeux%20et%20jouets&#8230;).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9%20-%20Production%20&#233;lectricit&#233;%20et%20de%20chaleur%20issues%20de%20la%20combustion%20de%20bois.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0%20-%20Collecte,%20traitement%20et%20&#233;limination%20des%20d&#233;chets%20;%20r&#233;cup&#233;ration.xlsx"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1%20-%20Promotion%20immobili&#232;re%20de%20b&#226;timents%20bois.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2%20-%20G&#233;nie%20civil.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3%20-%20Travaux%20isolation.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4%20-%20Travaux%20de%20menuiserie%20boi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3%20-%20Bois%20destin&#233;s%20&#224;%20industrie.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5%20-%20Agencement%20de%20lieux%20de%20vente.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6%20-%20Travaux%20de%20rev&#234;tement%20des%20sols%20et%20des%20murs.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7%20-%20Travaux%20de%20charpente.xlsx"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8%20-%20Travaux%20de%20couverture%20par%20&#233;l&#233;ments.xlsx"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9%20-%20Travaux%20de%20ma&#231;onnerie%20g&#233;n&#233;rale%20et%20gros%20&#339;uvre%20de%20b&#226;timent.xlsx"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60%20-%20Travaux%20installation%20de%20chauffage%20au%20bois.xlsx"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61%20-%20Commerce%20de%20gros%20bois.xlsx"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62%20-%20Commerce%20de%20d&#233;tail%20bois.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63%20-%20Transports%20et%20entreposage.xlsx"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64%20-%20Divers%20services%20de%20la%20fili&#232;re%20bois.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4%20-%20Bois%20destin&#233;s%20&#224;%20l&#8217;&#233;nergi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5%20-%20Exploitation%20de%20boi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6%20-%20Services%20des%20coop&#233;ratives%20foresti&#232;res.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7%20-%20Fabrication%20de%20texti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sp._NC8_VEM"/>
      <sheetName val="Nom_VEM_230317"/>
    </sheetNames>
    <sheetDataSet>
      <sheetData sheetId="0"/>
      <sheetData sheetId="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Actualisation"/>
    </sheetNames>
    <sheetDataSet>
      <sheetData sheetId="0">
        <row r="8">
          <cell r="E8">
            <v>408923.58958499995</v>
          </cell>
        </row>
        <row r="9">
          <cell r="E9">
            <v>24279.906999999999</v>
          </cell>
        </row>
        <row r="10">
          <cell r="E10">
            <v>113543.717</v>
          </cell>
        </row>
        <row r="11">
          <cell r="E11">
            <v>241999.29289434309</v>
          </cell>
        </row>
        <row r="12">
          <cell r="S12">
            <v>24759.608049860493</v>
          </cell>
          <cell r="U12">
            <v>390.94117973463943</v>
          </cell>
        </row>
        <row r="13">
          <cell r="E13">
            <v>105244.06716554076</v>
          </cell>
          <cell r="S13">
            <v>26624.377706143521</v>
          </cell>
          <cell r="U13">
            <v>420.38491114963455</v>
          </cell>
        </row>
        <row r="14">
          <cell r="K14">
            <v>0.15083558663786767</v>
          </cell>
          <cell r="S14">
            <v>19169.043260907849</v>
          </cell>
          <cell r="U14">
            <v>302.6691041195977</v>
          </cell>
        </row>
        <row r="15">
          <cell r="E15">
            <v>1661.748428929591</v>
          </cell>
          <cell r="K15">
            <v>0.25736853985936275</v>
          </cell>
          <cell r="S15">
            <v>0</v>
          </cell>
          <cell r="U15">
            <v>0</v>
          </cell>
        </row>
        <row r="16">
          <cell r="S16">
            <v>0</v>
          </cell>
          <cell r="U16">
            <v>0</v>
          </cell>
        </row>
        <row r="17">
          <cell r="E17">
            <v>51960.350000000006</v>
          </cell>
          <cell r="S17">
            <v>0</v>
          </cell>
          <cell r="U17">
            <v>0</v>
          </cell>
        </row>
        <row r="18">
          <cell r="S18">
            <v>14733.67509421154</v>
          </cell>
          <cell r="U18">
            <v>232.63697517176118</v>
          </cell>
        </row>
        <row r="19">
          <cell r="S19">
            <v>19957.363054417347</v>
          </cell>
          <cell r="U19">
            <v>315.11625875395816</v>
          </cell>
        </row>
        <row r="21">
          <cell r="G21">
            <v>0</v>
          </cell>
          <cell r="I21">
            <v>0</v>
          </cell>
          <cell r="J21">
            <v>0</v>
          </cell>
        </row>
        <row r="82">
          <cell r="K82">
            <v>750</v>
          </cell>
        </row>
      </sheetData>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Synt. Compt Résult."/>
      <sheetName val="315947838"/>
      <sheetName val="348090705"/>
      <sheetName val="380757617"/>
      <sheetName val="402409999"/>
      <sheetName val="525920773"/>
      <sheetName val="676380363"/>
      <sheetName val="715880274"/>
      <sheetName val="750218497"/>
    </sheetNames>
    <sheetDataSet>
      <sheetData sheetId="0">
        <row r="8">
          <cell r="E8">
            <v>98822.586696428567</v>
          </cell>
        </row>
        <row r="9">
          <cell r="E9">
            <v>21450.989000000001</v>
          </cell>
        </row>
        <row r="10">
          <cell r="E10">
            <v>30911.38</v>
          </cell>
        </row>
        <row r="11">
          <cell r="E11">
            <v>56852.466739218115</v>
          </cell>
        </row>
        <row r="12">
          <cell r="S12">
            <v>6150.8341340321631</v>
          </cell>
          <cell r="U12">
            <v>97.118433695244704</v>
          </cell>
        </row>
        <row r="13">
          <cell r="E13">
            <v>25397.404780982142</v>
          </cell>
          <cell r="S13">
            <v>10956.934256460931</v>
          </cell>
          <cell r="U13">
            <v>173.00422510201471</v>
          </cell>
        </row>
        <row r="14">
          <cell r="K14">
            <v>0.16770169381558239</v>
          </cell>
          <cell r="S14">
            <v>119.09064870606873</v>
          </cell>
          <cell r="U14">
            <v>1.880378663780033</v>
          </cell>
        </row>
        <row r="15">
          <cell r="E15">
            <v>401.01165443656015</v>
          </cell>
          <cell r="K15">
            <v>0.25700000000000001</v>
          </cell>
          <cell r="S15">
            <v>0</v>
          </cell>
          <cell r="U15">
            <v>0</v>
          </cell>
        </row>
        <row r="16">
          <cell r="S16">
            <v>1254.0766544710357</v>
          </cell>
          <cell r="U16">
            <v>19.801210333753197</v>
          </cell>
        </row>
        <row r="17">
          <cell r="E17">
            <v>2891.3850000000002</v>
          </cell>
          <cell r="S17">
            <v>0</v>
          </cell>
          <cell r="U17">
            <v>0</v>
          </cell>
        </row>
        <row r="18">
          <cell r="S18">
            <v>6502.380152327185</v>
          </cell>
          <cell r="U18">
            <v>102.66916029990293</v>
          </cell>
        </row>
        <row r="19">
          <cell r="S19">
            <v>414.08893498476203</v>
          </cell>
          <cell r="U19">
            <v>6.5382463418646655</v>
          </cell>
        </row>
        <row r="21">
          <cell r="G21">
            <v>0</v>
          </cell>
          <cell r="I21">
            <v>0</v>
          </cell>
          <cell r="J21">
            <v>0</v>
          </cell>
        </row>
        <row r="82">
          <cell r="K82">
            <v>696.255</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83883.833666666658</v>
          </cell>
        </row>
        <row r="9">
          <cell r="E9">
            <v>13781</v>
          </cell>
        </row>
        <row r="10">
          <cell r="E10">
            <v>16023</v>
          </cell>
        </row>
        <row r="11">
          <cell r="E11">
            <v>46829.830298184184</v>
          </cell>
        </row>
        <row r="12">
          <cell r="S12">
            <v>8676.3873149482733</v>
          </cell>
          <cell r="U12">
            <v>136.99558918339378</v>
          </cell>
        </row>
        <row r="13">
          <cell r="E13">
            <v>28665.620001815805</v>
          </cell>
          <cell r="S13">
            <v>8391.7062269849193</v>
          </cell>
          <cell r="U13">
            <v>132.50062463660399</v>
          </cell>
        </row>
        <row r="14">
          <cell r="K14">
            <v>0.10000000000000002</v>
          </cell>
          <cell r="S14">
            <v>1612.691008890672</v>
          </cell>
          <cell r="U14">
            <v>25.463542245642188</v>
          </cell>
        </row>
        <row r="15">
          <cell r="E15">
            <v>452.61505266024955</v>
          </cell>
          <cell r="K15">
            <v>0.34172997046994535</v>
          </cell>
          <cell r="S15">
            <v>0</v>
          </cell>
          <cell r="U15">
            <v>0</v>
          </cell>
        </row>
        <row r="16">
          <cell r="S16">
            <v>2484.6570902054505</v>
          </cell>
          <cell r="U16">
            <v>39.231427740086062</v>
          </cell>
        </row>
        <row r="17">
          <cell r="E17">
            <v>1551</v>
          </cell>
          <cell r="S17">
            <v>0</v>
          </cell>
          <cell r="U17">
            <v>0</v>
          </cell>
        </row>
        <row r="18">
          <cell r="S18">
            <v>6733.4805016253958</v>
          </cell>
          <cell r="U18">
            <v>106.31811318355888</v>
          </cell>
        </row>
        <row r="19">
          <cell r="S19">
            <v>766.69785916109117</v>
          </cell>
          <cell r="U19">
            <v>12.105755670964598</v>
          </cell>
        </row>
        <row r="21">
          <cell r="G21">
            <v>0</v>
          </cell>
          <cell r="I21">
            <v>0</v>
          </cell>
          <cell r="J21">
            <v>0</v>
          </cell>
        </row>
        <row r="82">
          <cell r="K82"/>
        </row>
      </sheetData>
      <sheetData sheetId="1"/>
      <sheetData sheetId="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Vigilance"/>
      <sheetName val="Marge TER_old"/>
    </sheetNames>
    <sheetDataSet>
      <sheetData sheetId="0">
        <row r="8">
          <cell r="E8">
            <v>22249.075000000001</v>
          </cell>
        </row>
        <row r="9">
          <cell r="E9">
            <v>77569.119000000006</v>
          </cell>
        </row>
        <row r="10">
          <cell r="E10">
            <v>2981.587</v>
          </cell>
        </row>
        <row r="11">
          <cell r="E11">
            <v>13588.276524819157</v>
          </cell>
        </row>
        <row r="12">
          <cell r="S12">
            <v>1019.8182086653399</v>
          </cell>
          <cell r="U12">
            <v>16.102392768400101</v>
          </cell>
        </row>
        <row r="13">
          <cell r="E13">
            <v>5991.9807727257057</v>
          </cell>
          <cell r="S13">
            <v>1649.5169268623729</v>
          </cell>
          <cell r="U13">
            <v>26.045004108353258</v>
          </cell>
        </row>
        <row r="14">
          <cell r="K14">
            <v>0.11995184979398633</v>
          </cell>
          <cell r="S14">
            <v>0</v>
          </cell>
          <cell r="U14">
            <v>0</v>
          </cell>
        </row>
        <row r="15">
          <cell r="E15">
            <v>94.610222727247987</v>
          </cell>
          <cell r="K15">
            <v>0.26931370282700318</v>
          </cell>
          <cell r="S15">
            <v>0</v>
          </cell>
          <cell r="U15">
            <v>0</v>
          </cell>
        </row>
        <row r="16">
          <cell r="S16">
            <v>0</v>
          </cell>
          <cell r="U16">
            <v>0</v>
          </cell>
        </row>
        <row r="17">
          <cell r="E17">
            <v>13878.609835610809</v>
          </cell>
          <cell r="S17">
            <v>0</v>
          </cell>
          <cell r="U17">
            <v>0</v>
          </cell>
        </row>
        <row r="18">
          <cell r="S18">
            <v>2579.8520621131811</v>
          </cell>
          <cell r="U18">
            <v>40.734506243892334</v>
          </cell>
        </row>
        <row r="19">
          <cell r="S19">
            <v>742.79357508481178</v>
          </cell>
          <cell r="U19">
            <v>11.728319606602291</v>
          </cell>
        </row>
        <row r="21">
          <cell r="G21">
            <v>0</v>
          </cell>
          <cell r="I21">
            <v>0</v>
          </cell>
          <cell r="J21">
            <v>0</v>
          </cell>
        </row>
        <row r="82">
          <cell r="K82">
            <v>11000.229835610808</v>
          </cell>
        </row>
      </sheetData>
      <sheetData sheetId="1"/>
      <sheetData sheetId="2"/>
      <sheetData sheetId="3"/>
      <sheetData sheetId="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640826</v>
          </cell>
        </row>
        <row r="9">
          <cell r="E9">
            <v>299896.77</v>
          </cell>
        </row>
        <row r="10">
          <cell r="E10">
            <v>34128.216999999997</v>
          </cell>
        </row>
        <row r="11">
          <cell r="E11">
            <v>438446.14551587531</v>
          </cell>
        </row>
        <row r="12">
          <cell r="S12">
            <v>7555.418542130421</v>
          </cell>
          <cell r="U12">
            <v>137.37124622055308</v>
          </cell>
        </row>
        <row r="13">
          <cell r="E13">
            <v>148671.63200000001</v>
          </cell>
          <cell r="S13">
            <v>101258.05747602682</v>
          </cell>
          <cell r="U13">
            <v>1841.0555904732144</v>
          </cell>
        </row>
        <row r="14">
          <cell r="K14">
            <v>8.3810929151009336E-2</v>
          </cell>
          <cell r="S14">
            <v>3995.2255502471817</v>
          </cell>
          <cell r="U14">
            <v>72.640464549948746</v>
          </cell>
        </row>
        <row r="15">
          <cell r="E15">
            <v>2703.120581818182</v>
          </cell>
          <cell r="K15">
            <v>0.23200000000000001</v>
          </cell>
          <cell r="S15">
            <v>0</v>
          </cell>
          <cell r="U15">
            <v>0</v>
          </cell>
        </row>
        <row r="16">
          <cell r="S16">
            <v>11293.657883968108</v>
          </cell>
          <cell r="U16">
            <v>205.33923425396557</v>
          </cell>
        </row>
        <row r="17">
          <cell r="E17">
            <v>77900.431859999997</v>
          </cell>
          <cell r="S17">
            <v>0</v>
          </cell>
          <cell r="U17">
            <v>0</v>
          </cell>
        </row>
        <row r="18">
          <cell r="S18">
            <v>6577.2710901696482</v>
          </cell>
          <cell r="U18">
            <v>119.58674709399357</v>
          </cell>
        </row>
        <row r="19">
          <cell r="S19">
            <v>17992.001457457856</v>
          </cell>
          <cell r="U19">
            <v>327.12729922650641</v>
          </cell>
        </row>
        <row r="21">
          <cell r="G21">
            <v>0</v>
          </cell>
          <cell r="I21">
            <v>0</v>
          </cell>
          <cell r="J21">
            <v>0</v>
          </cell>
        </row>
        <row r="82">
          <cell r="K82">
            <v>9683.6818600000006</v>
          </cell>
        </row>
      </sheetData>
      <sheetData sheetId="1"/>
      <sheetData sheetId="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193540.73499999999</v>
          </cell>
        </row>
        <row r="9">
          <cell r="E9">
            <v>0</v>
          </cell>
        </row>
        <row r="10">
          <cell r="E10">
            <v>20080</v>
          </cell>
        </row>
        <row r="11">
          <cell r="E11">
            <v>119013.20479999998</v>
          </cell>
        </row>
        <row r="12">
          <cell r="S12">
            <v>7883.6717638589962</v>
          </cell>
          <cell r="U12">
            <v>143.33948661561811</v>
          </cell>
        </row>
        <row r="13">
          <cell r="E13">
            <v>57108.864050000011</v>
          </cell>
          <cell r="S13">
            <v>17148.739093314573</v>
          </cell>
          <cell r="U13">
            <v>311.79525624208316</v>
          </cell>
        </row>
        <row r="14">
          <cell r="K14">
            <v>0.09</v>
          </cell>
          <cell r="S14">
            <v>2.7852397681728238</v>
          </cell>
          <cell r="U14">
            <v>5.0640723057687714E-2</v>
          </cell>
        </row>
        <row r="15">
          <cell r="E15">
            <v>1038.342982727273</v>
          </cell>
          <cell r="K15">
            <v>0.29507413025996837</v>
          </cell>
          <cell r="S15">
            <v>0</v>
          </cell>
          <cell r="U15">
            <v>0</v>
          </cell>
        </row>
        <row r="16">
          <cell r="S16">
            <v>10001.42298151664</v>
          </cell>
          <cell r="U16">
            <v>181.84405420939348</v>
          </cell>
        </row>
        <row r="17">
          <cell r="E17">
            <v>34391.821274999995</v>
          </cell>
          <cell r="S17">
            <v>0</v>
          </cell>
          <cell r="U17">
            <v>0</v>
          </cell>
        </row>
        <row r="18">
          <cell r="S18">
            <v>0</v>
          </cell>
          <cell r="U18">
            <v>0</v>
          </cell>
        </row>
        <row r="19">
          <cell r="S19">
            <v>22072.244971541622</v>
          </cell>
          <cell r="U19">
            <v>401.31354493712047</v>
          </cell>
        </row>
        <row r="21">
          <cell r="G21">
            <v>0</v>
          </cell>
          <cell r="I21">
            <v>0</v>
          </cell>
          <cell r="J21">
            <v>0</v>
          </cell>
        </row>
        <row r="82">
          <cell r="K82"/>
        </row>
      </sheetData>
      <sheetData sheetId="1"/>
      <sheetData sheetId="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132313.6062953611</v>
          </cell>
        </row>
        <row r="9">
          <cell r="E9">
            <v>97832.210280944695</v>
          </cell>
        </row>
        <row r="10">
          <cell r="E10">
            <v>82431.857999999993</v>
          </cell>
        </row>
        <row r="11">
          <cell r="E11">
            <v>82879.840352827916</v>
          </cell>
        </row>
        <row r="12">
          <cell r="S12">
            <v>18229.956531299733</v>
          </cell>
          <cell r="U12">
            <v>331.45375511454063</v>
          </cell>
        </row>
        <row r="13">
          <cell r="E13">
            <v>30696.756660523777</v>
          </cell>
          <cell r="S13">
            <v>7631.3204610105213</v>
          </cell>
          <cell r="U13">
            <v>138.75128110928222</v>
          </cell>
        </row>
        <row r="14">
          <cell r="K14">
            <v>0.14161060080384433</v>
          </cell>
          <cell r="S14">
            <v>216.86673697905957</v>
          </cell>
          <cell r="U14">
            <v>3.943031581437447</v>
          </cell>
        </row>
        <row r="15">
          <cell r="E15">
            <v>558.12284837315963</v>
          </cell>
          <cell r="K15">
            <v>0.23200000000000001</v>
          </cell>
          <cell r="S15">
            <v>0</v>
          </cell>
          <cell r="U15">
            <v>0</v>
          </cell>
        </row>
        <row r="16">
          <cell r="S16">
            <v>3665.4637004792157</v>
          </cell>
          <cell r="U16">
            <v>66.644794554167561</v>
          </cell>
        </row>
        <row r="17">
          <cell r="E17">
            <v>1069</v>
          </cell>
          <cell r="S17">
            <v>0</v>
          </cell>
          <cell r="U17">
            <v>0</v>
          </cell>
        </row>
        <row r="18">
          <cell r="S18">
            <v>0</v>
          </cell>
          <cell r="U18">
            <v>0</v>
          </cell>
        </row>
        <row r="19">
          <cell r="S19">
            <v>953.14923075524689</v>
          </cell>
          <cell r="U19">
            <v>17.329986013731762</v>
          </cell>
        </row>
        <row r="21">
          <cell r="G21">
            <v>0</v>
          </cell>
          <cell r="I21">
            <v>0</v>
          </cell>
          <cell r="J21">
            <v>0</v>
          </cell>
        </row>
        <row r="82">
          <cell r="K82">
            <v>471</v>
          </cell>
        </row>
      </sheetData>
      <sheetData sheetId="1"/>
      <sheetData sheetId="2"/>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262533.80054999999</v>
          </cell>
        </row>
        <row r="9">
          <cell r="E9">
            <v>0</v>
          </cell>
        </row>
        <row r="10">
          <cell r="E10">
            <v>0</v>
          </cell>
        </row>
        <row r="11">
          <cell r="E11">
            <v>184298.63383698685</v>
          </cell>
        </row>
        <row r="12">
          <cell r="S12">
            <v>2067.3943490299807</v>
          </cell>
          <cell r="U12">
            <v>37.588988164181472</v>
          </cell>
        </row>
        <row r="13">
          <cell r="E13">
            <v>54607.124663513139</v>
          </cell>
          <cell r="S13">
            <v>9573.6955382613833</v>
          </cell>
          <cell r="U13">
            <v>174.06719160475245</v>
          </cell>
        </row>
        <row r="14">
          <cell r="K14">
            <v>0.09</v>
          </cell>
          <cell r="S14">
            <v>1.3187178174756384</v>
          </cell>
          <cell r="U14">
            <v>2.3976687590466155E-2</v>
          </cell>
        </row>
        <row r="15">
          <cell r="E15">
            <v>992.85681206387528</v>
          </cell>
          <cell r="K15">
            <v>0.20800035861711119</v>
          </cell>
          <cell r="S15">
            <v>0</v>
          </cell>
          <cell r="U15">
            <v>0</v>
          </cell>
        </row>
        <row r="16">
          <cell r="S16">
            <v>16844.566021724029</v>
          </cell>
          <cell r="U16">
            <v>306.26483675861874</v>
          </cell>
        </row>
        <row r="17">
          <cell r="E17">
            <v>61348.310110000006</v>
          </cell>
          <cell r="S17">
            <v>0</v>
          </cell>
          <cell r="U17">
            <v>0</v>
          </cell>
        </row>
        <row r="18">
          <cell r="S18">
            <v>0</v>
          </cell>
          <cell r="U18">
            <v>0</v>
          </cell>
        </row>
        <row r="19">
          <cell r="S19">
            <v>26120.150036680265</v>
          </cell>
          <cell r="U19">
            <v>474.9118188487322</v>
          </cell>
        </row>
        <row r="21">
          <cell r="G21">
            <v>0</v>
          </cell>
          <cell r="I21">
            <v>0</v>
          </cell>
          <cell r="J21">
            <v>0</v>
          </cell>
        </row>
        <row r="82">
          <cell r="K82"/>
        </row>
      </sheetData>
      <sheetData sheetId="1"/>
      <sheetData sheetId="2"/>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215889.353</v>
          </cell>
        </row>
        <row r="9">
          <cell r="E9">
            <v>0</v>
          </cell>
        </row>
        <row r="10">
          <cell r="E10">
            <v>36820</v>
          </cell>
        </row>
        <row r="11">
          <cell r="E11">
            <v>124355.32587623937</v>
          </cell>
        </row>
        <row r="12">
          <cell r="S12">
            <v>10723.014339573345</v>
          </cell>
          <cell r="U12">
            <v>177.4494098747362</v>
          </cell>
        </row>
        <row r="13">
          <cell r="E13">
            <v>50082.251831680856</v>
          </cell>
          <cell r="S13">
            <v>0</v>
          </cell>
          <cell r="U13">
            <v>0</v>
          </cell>
        </row>
        <row r="14">
          <cell r="K14">
            <v>0.19200472240092256</v>
          </cell>
          <cell r="S14">
            <v>0</v>
          </cell>
          <cell r="U14">
            <v>0</v>
          </cell>
        </row>
        <row r="15">
          <cell r="E15">
            <v>828.78430927131444</v>
          </cell>
          <cell r="K15">
            <v>0.23198111039630961</v>
          </cell>
          <cell r="S15">
            <v>0</v>
          </cell>
          <cell r="U15">
            <v>0</v>
          </cell>
        </row>
        <row r="16">
          <cell r="S16">
            <v>39359.23749210751</v>
          </cell>
          <cell r="U16">
            <v>651.33489939657818</v>
          </cell>
        </row>
        <row r="17">
          <cell r="E17">
            <v>0</v>
          </cell>
          <cell r="S17">
            <v>0</v>
          </cell>
          <cell r="U17">
            <v>0</v>
          </cell>
        </row>
        <row r="18">
          <cell r="S18">
            <v>0</v>
          </cell>
          <cell r="U18">
            <v>0</v>
          </cell>
        </row>
        <row r="19">
          <cell r="S19">
            <v>0</v>
          </cell>
          <cell r="U19">
            <v>0</v>
          </cell>
        </row>
        <row r="21">
          <cell r="G21">
            <v>0</v>
          </cell>
          <cell r="I21">
            <v>0</v>
          </cell>
          <cell r="J21">
            <v>0</v>
          </cell>
        </row>
        <row r="82">
          <cell r="K82"/>
        </row>
      </sheetData>
      <sheetData sheetId="1"/>
      <sheetData sheetId="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49637.655999999988</v>
          </cell>
        </row>
        <row r="9">
          <cell r="E9">
            <v>8422.1270000000004</v>
          </cell>
        </row>
        <row r="10">
          <cell r="E10">
            <v>24357.526999999998</v>
          </cell>
        </row>
        <row r="11">
          <cell r="E11">
            <v>29222.378814</v>
          </cell>
        </row>
        <row r="12">
          <cell r="S12">
            <v>5541.1966685912284</v>
          </cell>
          <cell r="U12">
            <v>87.492578977756239</v>
          </cell>
        </row>
        <row r="13">
          <cell r="E13">
            <v>11416.660879999998</v>
          </cell>
          <cell r="S13">
            <v>5875.4642114087692</v>
          </cell>
          <cell r="U13">
            <v>92.770487548559515</v>
          </cell>
        </row>
        <row r="14">
          <cell r="K14">
            <v>0.18128608462091753</v>
          </cell>
          <cell r="S14">
            <v>0</v>
          </cell>
          <cell r="U14">
            <v>0</v>
          </cell>
        </row>
        <row r="15">
          <cell r="E15">
            <v>180.26306652631575</v>
          </cell>
          <cell r="K15">
            <v>0.23</v>
          </cell>
          <cell r="S15">
            <v>0</v>
          </cell>
          <cell r="U15">
            <v>0</v>
          </cell>
        </row>
        <row r="16">
          <cell r="S16">
            <v>0</v>
          </cell>
          <cell r="U16">
            <v>0</v>
          </cell>
        </row>
        <row r="17">
          <cell r="E17">
            <v>0</v>
          </cell>
          <cell r="S17">
            <v>0</v>
          </cell>
          <cell r="U17">
            <v>0</v>
          </cell>
        </row>
        <row r="18">
          <cell r="S18">
            <v>0</v>
          </cell>
          <cell r="U18">
            <v>0</v>
          </cell>
        </row>
        <row r="19">
          <cell r="S19">
            <v>0</v>
          </cell>
          <cell r="U19">
            <v>0</v>
          </cell>
        </row>
        <row r="21">
          <cell r="G21">
            <v>0</v>
          </cell>
          <cell r="I21">
            <v>0</v>
          </cell>
          <cell r="J21">
            <v>0</v>
          </cell>
        </row>
        <row r="82">
          <cell r="K82"/>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ez_moi"/>
      <sheetName val="Saisie"/>
      <sheetName val="Tableau_160"/>
      <sheetName val="Tableau_relations_64"/>
      <sheetName val="TER 64 €"/>
      <sheetName val="CI_Valeur"/>
      <sheetName val="Repart_Import"/>
      <sheetName val="TER_BdD"/>
      <sheetName val="Marge TER"/>
      <sheetName val="Graphique"/>
      <sheetName val="TC branches"/>
      <sheetName val="Feuil1"/>
      <sheetName val="Gephi"/>
      <sheetName val="Sankey"/>
      <sheetName val="Marché x activité"/>
    </sheetNames>
    <sheetDataSet>
      <sheetData sheetId="0"/>
      <sheetData sheetId="1"/>
      <sheetData sheetId="2"/>
      <sheetData sheetId="3"/>
      <sheetData sheetId="4">
        <row r="121">
          <cell r="D121" t="str">
            <v>01 - Plants de pépinière</v>
          </cell>
        </row>
      </sheetData>
      <sheetData sheetId="5">
        <row r="3">
          <cell r="A3">
            <v>0</v>
          </cell>
        </row>
        <row r="7">
          <cell r="B7" t="str">
            <v/>
          </cell>
          <cell r="C7" t="str">
            <v/>
          </cell>
          <cell r="D7" t="str">
            <v/>
          </cell>
          <cell r="E7" t="str">
            <v/>
          </cell>
          <cell r="F7">
            <v>17121.626313701829</v>
          </cell>
          <cell r="G7">
            <v>13293.45496605056</v>
          </cell>
          <cell r="H7" t="str">
            <v/>
          </cell>
          <cell r="I7" t="str">
            <v/>
          </cell>
          <cell r="J7" t="str">
            <v/>
          </cell>
          <cell r="K7" t="str">
            <v/>
          </cell>
          <cell r="L7" t="str">
            <v/>
          </cell>
          <cell r="M7" t="str">
            <v/>
          </cell>
          <cell r="N7" t="str">
            <v/>
          </cell>
          <cell r="O7" t="str">
            <v/>
          </cell>
          <cell r="P7" t="str">
            <v/>
          </cell>
          <cell r="Q7" t="str">
            <v/>
          </cell>
          <cell r="R7" t="str">
            <v/>
          </cell>
          <cell r="S7" t="str">
            <v/>
          </cell>
          <cell r="T7" t="str">
            <v/>
          </cell>
          <cell r="U7" t="str">
            <v/>
          </cell>
          <cell r="V7" t="str">
            <v/>
          </cell>
          <cell r="W7" t="str">
            <v/>
          </cell>
          <cell r="X7" t="str">
            <v/>
          </cell>
          <cell r="Y7" t="str">
            <v/>
          </cell>
          <cell r="Z7" t="str">
            <v/>
          </cell>
          <cell r="AA7" t="str">
            <v/>
          </cell>
          <cell r="AB7" t="str">
            <v/>
          </cell>
          <cell r="AC7" t="str">
            <v/>
          </cell>
          <cell r="AD7" t="str">
            <v/>
          </cell>
          <cell r="AE7" t="str">
            <v/>
          </cell>
          <cell r="AF7">
            <v>0</v>
          </cell>
          <cell r="AG7" t="str">
            <v/>
          </cell>
          <cell r="AH7" t="str">
            <v/>
          </cell>
          <cell r="AI7">
            <v>0</v>
          </cell>
          <cell r="AJ7" t="str">
            <v/>
          </cell>
          <cell r="AK7" t="str">
            <v/>
          </cell>
          <cell r="AL7" t="str">
            <v/>
          </cell>
          <cell r="AM7" t="str">
            <v/>
          </cell>
          <cell r="AN7" t="str">
            <v/>
          </cell>
          <cell r="AO7" t="str">
            <v/>
          </cell>
          <cell r="AP7" t="str">
            <v/>
          </cell>
          <cell r="AQ7" t="str">
            <v/>
          </cell>
          <cell r="AR7" t="str">
            <v/>
          </cell>
          <cell r="AS7" t="str">
            <v/>
          </cell>
          <cell r="AT7" t="str">
            <v/>
          </cell>
          <cell r="AU7" t="str">
            <v/>
          </cell>
          <cell r="AV7" t="str">
            <v/>
          </cell>
          <cell r="AW7" t="str">
            <v/>
          </cell>
          <cell r="AX7" t="str">
            <v/>
          </cell>
          <cell r="AY7" t="str">
            <v/>
          </cell>
          <cell r="AZ7" t="str">
            <v/>
          </cell>
          <cell r="BA7">
            <v>0</v>
          </cell>
          <cell r="BB7" t="str">
            <v/>
          </cell>
          <cell r="BC7" t="str">
            <v/>
          </cell>
          <cell r="BD7" t="str">
            <v/>
          </cell>
          <cell r="BE7" t="str">
            <v/>
          </cell>
          <cell r="BF7" t="str">
            <v/>
          </cell>
        </row>
        <row r="8">
          <cell r="B8" t="str">
            <v/>
          </cell>
          <cell r="C8" t="str">
            <v/>
          </cell>
          <cell r="D8" t="str">
            <v/>
          </cell>
          <cell r="E8" t="str">
            <v/>
          </cell>
          <cell r="F8" t="str">
            <v/>
          </cell>
          <cell r="G8" t="str">
            <v/>
          </cell>
          <cell r="H8" t="str">
            <v/>
          </cell>
          <cell r="I8">
            <v>200428.48479684308</v>
          </cell>
          <cell r="J8">
            <v>34185.827411702121</v>
          </cell>
          <cell r="K8">
            <v>29155.344365649195</v>
          </cell>
          <cell r="L8">
            <v>13588.276524819157</v>
          </cell>
          <cell r="M8">
            <v>260386.603368076</v>
          </cell>
          <cell r="N8">
            <v>75251.539999999994</v>
          </cell>
          <cell r="O8">
            <v>47938.518272827932</v>
          </cell>
          <cell r="P8">
            <v>100867.46570898687</v>
          </cell>
          <cell r="Q8">
            <v>116583.45087623937</v>
          </cell>
          <cell r="R8">
            <v>18754.849488</v>
          </cell>
          <cell r="S8" t="str">
            <v/>
          </cell>
          <cell r="T8" t="str">
            <v/>
          </cell>
          <cell r="U8" t="str">
            <v/>
          </cell>
          <cell r="V8" t="str">
            <v/>
          </cell>
          <cell r="W8">
            <v>13538.461538461537</v>
          </cell>
          <cell r="X8" t="str">
            <v/>
          </cell>
          <cell r="Y8">
            <v>17196.5</v>
          </cell>
          <cell r="Z8" t="str">
            <v/>
          </cell>
          <cell r="AA8" t="str">
            <v/>
          </cell>
          <cell r="AB8" t="str">
            <v/>
          </cell>
          <cell r="AC8" t="str">
            <v/>
          </cell>
          <cell r="AD8" t="str">
            <v/>
          </cell>
          <cell r="AE8">
            <v>37445.627999999997</v>
          </cell>
          <cell r="AF8">
            <v>0</v>
          </cell>
          <cell r="AG8" t="str">
            <v/>
          </cell>
          <cell r="AH8" t="str">
            <v/>
          </cell>
          <cell r="AI8" t="str">
            <v/>
          </cell>
          <cell r="AJ8">
            <v>19807.886693096872</v>
          </cell>
          <cell r="AK8" t="str">
            <v/>
          </cell>
          <cell r="AL8" t="str">
            <v/>
          </cell>
          <cell r="AM8" t="str">
            <v/>
          </cell>
          <cell r="AN8" t="str">
            <v/>
          </cell>
          <cell r="AO8">
            <v>0</v>
          </cell>
          <cell r="AP8" t="str">
            <v/>
          </cell>
          <cell r="AQ8" t="str">
            <v/>
          </cell>
          <cell r="AR8" t="str">
            <v/>
          </cell>
          <cell r="AS8" t="str">
            <v/>
          </cell>
          <cell r="AT8" t="str">
            <v/>
          </cell>
          <cell r="AU8" t="str">
            <v/>
          </cell>
          <cell r="AV8" t="str">
            <v/>
          </cell>
          <cell r="AW8" t="str">
            <v/>
          </cell>
          <cell r="AX8" t="str">
            <v/>
          </cell>
          <cell r="AY8" t="str">
            <v/>
          </cell>
          <cell r="AZ8" t="str">
            <v/>
          </cell>
          <cell r="BA8">
            <v>0</v>
          </cell>
          <cell r="BB8" t="str">
            <v/>
          </cell>
          <cell r="BC8" t="str">
            <v/>
          </cell>
          <cell r="BD8" t="str">
            <v/>
          </cell>
          <cell r="BE8" t="str">
            <v/>
          </cell>
          <cell r="BF8" t="str">
            <v/>
          </cell>
        </row>
        <row r="9">
          <cell r="B9" t="str">
            <v/>
          </cell>
          <cell r="C9" t="str">
            <v/>
          </cell>
          <cell r="D9" t="str">
            <v/>
          </cell>
          <cell r="E9" t="str">
            <v/>
          </cell>
          <cell r="F9" t="str">
            <v/>
          </cell>
          <cell r="G9" t="str">
            <v/>
          </cell>
          <cell r="H9">
            <v>0</v>
          </cell>
          <cell r="I9" t="str">
            <v/>
          </cell>
          <cell r="J9" t="str">
            <v/>
          </cell>
          <cell r="K9" t="str">
            <v/>
          </cell>
          <cell r="L9" t="str">
            <v/>
          </cell>
          <cell r="M9" t="str">
            <v/>
          </cell>
          <cell r="N9" t="str">
            <v/>
          </cell>
          <cell r="O9" t="str">
            <v/>
          </cell>
          <cell r="P9" t="str">
            <v/>
          </cell>
          <cell r="Q9" t="str">
            <v/>
          </cell>
          <cell r="R9" t="str">
            <v/>
          </cell>
          <cell r="S9" t="str">
            <v/>
          </cell>
          <cell r="T9" t="str">
            <v/>
          </cell>
          <cell r="U9" t="str">
            <v/>
          </cell>
          <cell r="V9" t="str">
            <v/>
          </cell>
          <cell r="W9" t="str">
            <v/>
          </cell>
          <cell r="X9" t="str">
            <v/>
          </cell>
          <cell r="Y9">
            <v>50728.040911138203</v>
          </cell>
          <cell r="Z9" t="str">
            <v/>
          </cell>
          <cell r="AA9" t="str">
            <v/>
          </cell>
          <cell r="AB9" t="str">
            <v/>
          </cell>
          <cell r="AC9" t="str">
            <v/>
          </cell>
          <cell r="AD9" t="str">
            <v/>
          </cell>
          <cell r="AE9" t="str">
            <v/>
          </cell>
          <cell r="AF9">
            <v>0</v>
          </cell>
          <cell r="AG9" t="str">
            <v/>
          </cell>
          <cell r="AH9" t="str">
            <v/>
          </cell>
          <cell r="AI9" t="str">
            <v/>
          </cell>
          <cell r="AJ9" t="str">
            <v/>
          </cell>
          <cell r="AK9">
            <v>78747.476086583672</v>
          </cell>
          <cell r="AL9" t="str">
            <v/>
          </cell>
          <cell r="AM9" t="str">
            <v/>
          </cell>
          <cell r="AN9">
            <v>16606.948232168535</v>
          </cell>
          <cell r="AO9" t="str">
            <v/>
          </cell>
          <cell r="AP9" t="str">
            <v/>
          </cell>
          <cell r="AQ9" t="str">
            <v/>
          </cell>
          <cell r="AR9" t="str">
            <v/>
          </cell>
          <cell r="AS9" t="str">
            <v/>
          </cell>
          <cell r="AT9" t="str">
            <v/>
          </cell>
          <cell r="AU9" t="str">
            <v/>
          </cell>
          <cell r="AV9" t="str">
            <v/>
          </cell>
          <cell r="AW9" t="str">
            <v/>
          </cell>
          <cell r="AX9" t="str">
            <v/>
          </cell>
          <cell r="AY9" t="str">
            <v/>
          </cell>
          <cell r="AZ9" t="str">
            <v/>
          </cell>
          <cell r="BA9">
            <v>0</v>
          </cell>
          <cell r="BB9" t="str">
            <v/>
          </cell>
          <cell r="BC9" t="str">
            <v/>
          </cell>
          <cell r="BD9" t="str">
            <v/>
          </cell>
          <cell r="BE9" t="str">
            <v/>
          </cell>
          <cell r="BF9" t="str">
            <v/>
          </cell>
        </row>
        <row r="10">
          <cell r="B10" t="str">
            <v/>
          </cell>
          <cell r="C10" t="str">
            <v/>
          </cell>
          <cell r="D10" t="str">
            <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cell r="S10" t="str">
            <v/>
          </cell>
          <cell r="T10" t="str">
            <v/>
          </cell>
          <cell r="U10" t="str">
            <v/>
          </cell>
          <cell r="V10" t="str">
            <v/>
          </cell>
          <cell r="W10" t="str">
            <v/>
          </cell>
          <cell r="X10">
            <v>56131.391631637191</v>
          </cell>
          <cell r="Y10" t="str">
            <v/>
          </cell>
          <cell r="Z10" t="str">
            <v/>
          </cell>
          <cell r="AA10" t="str">
            <v/>
          </cell>
          <cell r="AB10" t="str">
            <v/>
          </cell>
          <cell r="AC10" t="str">
            <v/>
          </cell>
          <cell r="AD10" t="str">
            <v/>
          </cell>
          <cell r="AE10" t="str">
            <v/>
          </cell>
          <cell r="AF10">
            <v>0</v>
          </cell>
          <cell r="AG10" t="str">
            <v/>
          </cell>
          <cell r="AH10" t="str">
            <v/>
          </cell>
          <cell r="AI10" t="str">
            <v/>
          </cell>
          <cell r="AJ10" t="str">
            <v/>
          </cell>
          <cell r="AK10" t="str">
            <v/>
          </cell>
          <cell r="AL10" t="str">
            <v/>
          </cell>
          <cell r="AM10" t="str">
            <v/>
          </cell>
          <cell r="AN10" t="str">
            <v/>
          </cell>
          <cell r="AO10" t="str">
            <v/>
          </cell>
          <cell r="AP10" t="str">
            <v/>
          </cell>
          <cell r="AQ10" t="str">
            <v/>
          </cell>
          <cell r="AR10" t="str">
            <v/>
          </cell>
          <cell r="AS10" t="str">
            <v/>
          </cell>
          <cell r="AT10" t="str">
            <v/>
          </cell>
          <cell r="AU10" t="str">
            <v/>
          </cell>
          <cell r="AV10" t="str">
            <v/>
          </cell>
          <cell r="AW10" t="str">
            <v/>
          </cell>
          <cell r="AX10" t="str">
            <v/>
          </cell>
          <cell r="AY10" t="str">
            <v/>
          </cell>
          <cell r="AZ10" t="str">
            <v/>
          </cell>
          <cell r="BA10">
            <v>0</v>
          </cell>
          <cell r="BB10" t="str">
            <v/>
          </cell>
          <cell r="BC10" t="str">
            <v/>
          </cell>
          <cell r="BD10" t="str">
            <v/>
          </cell>
          <cell r="BE10" t="str">
            <v/>
          </cell>
          <cell r="BF10" t="str">
            <v/>
          </cell>
        </row>
        <row r="11">
          <cell r="B11" t="str">
            <v/>
          </cell>
          <cell r="C11">
            <v>372165.53987350519</v>
          </cell>
          <cell r="D11" t="str">
            <v/>
          </cell>
          <cell r="E11">
            <v>89615.057703999992</v>
          </cell>
          <cell r="F11" t="str">
            <v/>
          </cell>
          <cell r="G11">
            <v>123530.00000000001</v>
          </cell>
          <cell r="H11" t="str">
            <v/>
          </cell>
          <cell r="I11">
            <v>22665.868829999999</v>
          </cell>
          <cell r="J11">
            <v>12358.650152035256</v>
          </cell>
          <cell r="K11">
            <v>9640.8404084279973</v>
          </cell>
          <cell r="L11" t="str">
            <v/>
          </cell>
          <cell r="M11">
            <v>95812.991727149158</v>
          </cell>
          <cell r="N11">
            <v>23547.943439999995</v>
          </cell>
          <cell r="O11">
            <v>18801.759023999995</v>
          </cell>
          <cell r="P11">
            <v>39962.919365030415</v>
          </cell>
          <cell r="Q11">
            <v>4237.4999999999991</v>
          </cell>
          <cell r="R11">
            <v>5707.2656879999995</v>
          </cell>
          <cell r="S11" t="str">
            <v/>
          </cell>
          <cell r="T11" t="str">
            <v/>
          </cell>
          <cell r="U11" t="str">
            <v/>
          </cell>
          <cell r="V11" t="str">
            <v/>
          </cell>
          <cell r="W11" t="str">
            <v/>
          </cell>
          <cell r="X11">
            <v>76573.562120000002</v>
          </cell>
          <cell r="Y11">
            <v>66667.855582857141</v>
          </cell>
          <cell r="Z11" t="str">
            <v/>
          </cell>
          <cell r="AA11" t="str">
            <v/>
          </cell>
          <cell r="AB11" t="str">
            <v/>
          </cell>
          <cell r="AC11" t="str">
            <v/>
          </cell>
          <cell r="AD11" t="str">
            <v/>
          </cell>
          <cell r="AE11">
            <v>18464.098751999994</v>
          </cell>
          <cell r="AF11">
            <v>0</v>
          </cell>
          <cell r="AG11" t="str">
            <v/>
          </cell>
          <cell r="AH11" t="str">
            <v/>
          </cell>
          <cell r="AI11" t="str">
            <v/>
          </cell>
          <cell r="AJ11" t="str">
            <v/>
          </cell>
          <cell r="AK11">
            <v>82412.103477936151</v>
          </cell>
          <cell r="AL11" t="str">
            <v/>
          </cell>
          <cell r="AM11" t="str">
            <v/>
          </cell>
          <cell r="AN11">
            <v>14112.020681914606</v>
          </cell>
          <cell r="AO11" t="str">
            <v/>
          </cell>
          <cell r="AP11" t="str">
            <v/>
          </cell>
          <cell r="AQ11" t="str">
            <v/>
          </cell>
          <cell r="AR11" t="str">
            <v/>
          </cell>
          <cell r="AS11" t="str">
            <v/>
          </cell>
          <cell r="AT11" t="str">
            <v/>
          </cell>
          <cell r="AU11" t="str">
            <v/>
          </cell>
          <cell r="AV11" t="str">
            <v/>
          </cell>
          <cell r="AW11" t="str">
            <v/>
          </cell>
          <cell r="AX11" t="str">
            <v/>
          </cell>
          <cell r="AY11" t="str">
            <v/>
          </cell>
          <cell r="AZ11" t="str">
            <v/>
          </cell>
          <cell r="BA11">
            <v>0</v>
          </cell>
          <cell r="BB11" t="str">
            <v/>
          </cell>
          <cell r="BC11" t="str">
            <v/>
          </cell>
          <cell r="BD11" t="str">
            <v/>
          </cell>
          <cell r="BE11" t="str">
            <v/>
          </cell>
          <cell r="BF11" t="str">
            <v/>
          </cell>
        </row>
        <row r="12">
          <cell r="B12" t="str">
            <v/>
          </cell>
          <cell r="C12">
            <v>78574.703581657464</v>
          </cell>
          <cell r="D12" t="str">
            <v/>
          </cell>
          <cell r="E12">
            <v>22403.764425999998</v>
          </cell>
          <cell r="F12" t="str">
            <v/>
          </cell>
          <cell r="G12" t="str">
            <v/>
          </cell>
          <cell r="H12" t="str">
            <v/>
          </cell>
          <cell r="I12">
            <v>5666.4672074999999</v>
          </cell>
          <cell r="J12">
            <v>3089.662538008814</v>
          </cell>
          <cell r="K12">
            <v>2410.2101021069993</v>
          </cell>
          <cell r="L12" t="str">
            <v/>
          </cell>
          <cell r="M12">
            <v>23953.247931787289</v>
          </cell>
          <cell r="N12">
            <v>5886.9858599999989</v>
          </cell>
          <cell r="O12">
            <v>4700.4397559999989</v>
          </cell>
          <cell r="P12">
            <v>16154.473482969572</v>
          </cell>
          <cell r="Q12">
            <v>1059.3749999999998</v>
          </cell>
          <cell r="R12">
            <v>1426.8164219999999</v>
          </cell>
          <cell r="S12" t="str">
            <v/>
          </cell>
          <cell r="T12" t="str">
            <v/>
          </cell>
          <cell r="U12" t="str">
            <v/>
          </cell>
          <cell r="V12" t="str">
            <v/>
          </cell>
          <cell r="W12" t="str">
            <v/>
          </cell>
          <cell r="X12">
            <v>19143.390530000001</v>
          </cell>
          <cell r="Y12">
            <v>16666.963895714285</v>
          </cell>
          <cell r="Z12" t="str">
            <v/>
          </cell>
          <cell r="AA12" t="str">
            <v/>
          </cell>
          <cell r="AB12" t="str">
            <v/>
          </cell>
          <cell r="AC12" t="str">
            <v/>
          </cell>
          <cell r="AD12" t="str">
            <v/>
          </cell>
          <cell r="AE12">
            <v>4616.0246879999986</v>
          </cell>
          <cell r="AF12">
            <v>0</v>
          </cell>
          <cell r="AG12" t="str">
            <v/>
          </cell>
          <cell r="AH12" t="str">
            <v/>
          </cell>
          <cell r="AI12" t="str">
            <v/>
          </cell>
          <cell r="AJ12" t="str">
            <v/>
          </cell>
          <cell r="AK12">
            <v>20603.025869484038</v>
          </cell>
          <cell r="AL12" t="str">
            <v/>
          </cell>
          <cell r="AM12" t="str">
            <v/>
          </cell>
          <cell r="AN12">
            <v>3528.0051704786515</v>
          </cell>
          <cell r="AO12" t="str">
            <v/>
          </cell>
          <cell r="AP12" t="str">
            <v/>
          </cell>
          <cell r="AQ12" t="str">
            <v/>
          </cell>
          <cell r="AR12" t="str">
            <v/>
          </cell>
          <cell r="AS12" t="str">
            <v/>
          </cell>
          <cell r="AT12" t="str">
            <v/>
          </cell>
          <cell r="AU12" t="str">
            <v/>
          </cell>
          <cell r="AV12" t="str">
            <v/>
          </cell>
          <cell r="AW12" t="str">
            <v/>
          </cell>
          <cell r="AX12" t="str">
            <v/>
          </cell>
          <cell r="AY12" t="str">
            <v/>
          </cell>
          <cell r="AZ12" t="str">
            <v/>
          </cell>
          <cell r="BA12">
            <v>0</v>
          </cell>
          <cell r="BB12" t="str">
            <v/>
          </cell>
          <cell r="BC12" t="str">
            <v/>
          </cell>
          <cell r="BD12" t="str">
            <v/>
          </cell>
          <cell r="BE12" t="str">
            <v/>
          </cell>
          <cell r="BF12" t="str">
            <v/>
          </cell>
        </row>
        <row r="13">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cell r="O13" t="str">
            <v/>
          </cell>
          <cell r="P13" t="str">
            <v/>
          </cell>
          <cell r="Q13" t="str">
            <v/>
          </cell>
          <cell r="R13" t="str">
            <v/>
          </cell>
          <cell r="S13" t="str">
            <v/>
          </cell>
          <cell r="T13" t="str">
            <v/>
          </cell>
          <cell r="U13" t="str">
            <v/>
          </cell>
          <cell r="V13" t="str">
            <v/>
          </cell>
          <cell r="W13" t="str">
            <v/>
          </cell>
          <cell r="X13" t="str">
            <v/>
          </cell>
          <cell r="Y13" t="str">
            <v/>
          </cell>
          <cell r="Z13" t="str">
            <v/>
          </cell>
          <cell r="AA13" t="str">
            <v/>
          </cell>
          <cell r="AB13" t="str">
            <v/>
          </cell>
          <cell r="AC13" t="str">
            <v/>
          </cell>
          <cell r="AD13" t="str">
            <v/>
          </cell>
          <cell r="AE13" t="str">
            <v/>
          </cell>
          <cell r="AF13">
            <v>0</v>
          </cell>
          <cell r="AG13" t="str">
            <v/>
          </cell>
          <cell r="AH13" t="str">
            <v/>
          </cell>
          <cell r="AI13" t="str">
            <v/>
          </cell>
          <cell r="AJ13" t="str">
            <v/>
          </cell>
          <cell r="AK13" t="str">
            <v/>
          </cell>
          <cell r="AL13" t="str">
            <v/>
          </cell>
          <cell r="AM13" t="str">
            <v/>
          </cell>
          <cell r="AN13" t="str">
            <v/>
          </cell>
          <cell r="AO13" t="str">
            <v/>
          </cell>
          <cell r="AP13" t="str">
            <v/>
          </cell>
          <cell r="AQ13" t="str">
            <v/>
          </cell>
          <cell r="AR13" t="str">
            <v/>
          </cell>
          <cell r="AS13" t="str">
            <v/>
          </cell>
          <cell r="AT13" t="str">
            <v/>
          </cell>
          <cell r="AU13" t="str">
            <v/>
          </cell>
          <cell r="AV13" t="str">
            <v/>
          </cell>
          <cell r="AW13" t="str">
            <v/>
          </cell>
          <cell r="AX13" t="str">
            <v/>
          </cell>
          <cell r="AY13" t="str">
            <v/>
          </cell>
          <cell r="AZ13" t="str">
            <v/>
          </cell>
          <cell r="BA13">
            <v>0</v>
          </cell>
          <cell r="BB13" t="str">
            <v/>
          </cell>
          <cell r="BC13" t="str">
            <v/>
          </cell>
          <cell r="BD13" t="str">
            <v/>
          </cell>
          <cell r="BE13" t="str">
            <v/>
          </cell>
          <cell r="BF13" t="str">
            <v/>
          </cell>
        </row>
        <row r="14">
          <cell r="B14" t="str">
            <v/>
          </cell>
          <cell r="C14" t="str">
            <v/>
          </cell>
          <cell r="D14" t="str">
            <v/>
          </cell>
          <cell r="E14" t="str">
            <v/>
          </cell>
          <cell r="F14" t="str">
            <v/>
          </cell>
          <cell r="G14" t="str">
            <v/>
          </cell>
          <cell r="H14" t="str">
            <v/>
          </cell>
          <cell r="I14" t="str">
            <v/>
          </cell>
          <cell r="J14" t="str">
            <v/>
          </cell>
          <cell r="K14" t="str">
            <v/>
          </cell>
          <cell r="L14" t="str">
            <v/>
          </cell>
          <cell r="M14" t="str">
            <v/>
          </cell>
          <cell r="N14" t="str">
            <v/>
          </cell>
          <cell r="O14" t="str">
            <v/>
          </cell>
          <cell r="P14" t="str">
            <v/>
          </cell>
          <cell r="Q14" t="str">
            <v/>
          </cell>
          <cell r="R14" t="str">
            <v/>
          </cell>
          <cell r="S14" t="str">
            <v/>
          </cell>
          <cell r="T14" t="str">
            <v/>
          </cell>
          <cell r="U14">
            <v>46575</v>
          </cell>
          <cell r="V14">
            <v>2743.5615079365084</v>
          </cell>
          <cell r="W14" t="str">
            <v/>
          </cell>
          <cell r="X14" t="str">
            <v/>
          </cell>
          <cell r="Y14" t="str">
            <v/>
          </cell>
          <cell r="Z14" t="str">
            <v/>
          </cell>
          <cell r="AA14">
            <v>1727</v>
          </cell>
          <cell r="AB14" t="str">
            <v/>
          </cell>
          <cell r="AC14">
            <v>12582.686424</v>
          </cell>
          <cell r="AD14">
            <v>5221.136375</v>
          </cell>
          <cell r="AE14" t="str">
            <v/>
          </cell>
          <cell r="AF14">
            <v>0</v>
          </cell>
          <cell r="AG14" t="str">
            <v/>
          </cell>
          <cell r="AH14">
            <v>1230.8878312588663</v>
          </cell>
          <cell r="AI14" t="str">
            <v/>
          </cell>
          <cell r="AJ14" t="str">
            <v/>
          </cell>
          <cell r="AK14" t="str">
            <v/>
          </cell>
          <cell r="AL14" t="str">
            <v/>
          </cell>
          <cell r="AM14" t="str">
            <v/>
          </cell>
          <cell r="AN14" t="str">
            <v/>
          </cell>
          <cell r="AO14">
            <v>79365.123000000007</v>
          </cell>
          <cell r="AP14">
            <v>41984.555754000001</v>
          </cell>
          <cell r="AQ14" t="str">
            <v/>
          </cell>
          <cell r="AR14" t="str">
            <v/>
          </cell>
          <cell r="AS14" t="str">
            <v/>
          </cell>
          <cell r="AT14">
            <v>25600</v>
          </cell>
          <cell r="AU14" t="str">
            <v/>
          </cell>
          <cell r="AV14">
            <v>36000</v>
          </cell>
          <cell r="AW14">
            <v>3419.4704359944258</v>
          </cell>
          <cell r="AX14" t="str">
            <v/>
          </cell>
          <cell r="AY14">
            <v>11250</v>
          </cell>
          <cell r="AZ14" t="str">
            <v/>
          </cell>
          <cell r="BA14">
            <v>0</v>
          </cell>
          <cell r="BB14" t="str">
            <v/>
          </cell>
          <cell r="BC14" t="str">
            <v/>
          </cell>
          <cell r="BD14" t="str">
            <v/>
          </cell>
          <cell r="BE14" t="str">
            <v/>
          </cell>
          <cell r="BF14" t="str">
            <v/>
          </cell>
        </row>
        <row r="15">
          <cell r="B15" t="str">
            <v/>
          </cell>
          <cell r="C15" t="str">
            <v/>
          </cell>
          <cell r="D15" t="str">
            <v/>
          </cell>
          <cell r="E15" t="str">
            <v/>
          </cell>
          <cell r="F15" t="str">
            <v/>
          </cell>
          <cell r="G15" t="str">
            <v/>
          </cell>
          <cell r="H15" t="str">
            <v/>
          </cell>
          <cell r="I15" t="str">
            <v/>
          </cell>
          <cell r="J15" t="str">
            <v/>
          </cell>
          <cell r="K15" t="str">
            <v/>
          </cell>
          <cell r="L15" t="str">
            <v/>
          </cell>
          <cell r="M15" t="str">
            <v/>
          </cell>
          <cell r="N15" t="str">
            <v/>
          </cell>
          <cell r="O15" t="str">
            <v/>
          </cell>
          <cell r="P15" t="str">
            <v/>
          </cell>
          <cell r="Q15" t="str">
            <v/>
          </cell>
          <cell r="R15" t="str">
            <v/>
          </cell>
          <cell r="S15" t="str">
            <v/>
          </cell>
          <cell r="T15" t="str">
            <v/>
          </cell>
          <cell r="U15">
            <v>0</v>
          </cell>
          <cell r="V15">
            <v>2057.6711309523812</v>
          </cell>
          <cell r="W15" t="str">
            <v/>
          </cell>
          <cell r="X15" t="str">
            <v/>
          </cell>
          <cell r="Y15" t="str">
            <v/>
          </cell>
          <cell r="Z15" t="str">
            <v/>
          </cell>
          <cell r="AA15">
            <v>596</v>
          </cell>
          <cell r="AB15" t="str">
            <v/>
          </cell>
          <cell r="AC15" t="str">
            <v/>
          </cell>
          <cell r="AD15">
            <v>5000</v>
          </cell>
          <cell r="AE15">
            <v>12300</v>
          </cell>
          <cell r="AF15">
            <v>0</v>
          </cell>
          <cell r="AG15" t="str">
            <v/>
          </cell>
          <cell r="AH15" t="str">
            <v/>
          </cell>
          <cell r="AI15">
            <v>13685.930279999999</v>
          </cell>
          <cell r="AJ15" t="str">
            <v/>
          </cell>
          <cell r="AK15" t="str">
            <v/>
          </cell>
          <cell r="AL15" t="str">
            <v/>
          </cell>
          <cell r="AM15" t="str">
            <v/>
          </cell>
          <cell r="AN15" t="str">
            <v/>
          </cell>
          <cell r="AO15">
            <v>6613.7602500000003</v>
          </cell>
          <cell r="AP15">
            <v>16261.193203999999</v>
          </cell>
          <cell r="AQ15" t="str">
            <v/>
          </cell>
          <cell r="AR15" t="str">
            <v/>
          </cell>
          <cell r="AS15" t="str">
            <v/>
          </cell>
          <cell r="AT15">
            <v>10500</v>
          </cell>
          <cell r="AU15" t="str">
            <v/>
          </cell>
          <cell r="AV15">
            <v>17850</v>
          </cell>
          <cell r="AW15">
            <v>1606.2512442763286</v>
          </cell>
          <cell r="AX15" t="str">
            <v/>
          </cell>
          <cell r="AY15" t="str">
            <v/>
          </cell>
          <cell r="AZ15" t="str">
            <v/>
          </cell>
          <cell r="BA15">
            <v>0</v>
          </cell>
          <cell r="BB15" t="str">
            <v/>
          </cell>
          <cell r="BC15" t="str">
            <v/>
          </cell>
          <cell r="BD15" t="str">
            <v/>
          </cell>
          <cell r="BE15" t="str">
            <v/>
          </cell>
          <cell r="BF15" t="str">
            <v/>
          </cell>
        </row>
        <row r="16">
          <cell r="B16" t="str">
            <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cell r="S16" t="str">
            <v/>
          </cell>
          <cell r="T16" t="str">
            <v/>
          </cell>
          <cell r="U16">
            <v>2587.5</v>
          </cell>
          <cell r="V16" t="str">
            <v/>
          </cell>
          <cell r="W16" t="str">
            <v/>
          </cell>
          <cell r="X16" t="str">
            <v/>
          </cell>
          <cell r="Y16" t="str">
            <v/>
          </cell>
          <cell r="Z16" t="str">
            <v/>
          </cell>
          <cell r="AA16">
            <v>843</v>
          </cell>
          <cell r="AB16" t="str">
            <v/>
          </cell>
          <cell r="AC16" t="str">
            <v/>
          </cell>
          <cell r="AD16" t="str">
            <v/>
          </cell>
          <cell r="AE16">
            <v>17241</v>
          </cell>
          <cell r="AF16">
            <v>0</v>
          </cell>
          <cell r="AG16" t="str">
            <v/>
          </cell>
          <cell r="AH16">
            <v>4923.5513250354652</v>
          </cell>
          <cell r="AI16">
            <v>11861.139576</v>
          </cell>
          <cell r="AJ16" t="str">
            <v/>
          </cell>
          <cell r="AK16" t="str">
            <v/>
          </cell>
          <cell r="AL16" t="str">
            <v/>
          </cell>
          <cell r="AM16" t="str">
            <v/>
          </cell>
          <cell r="AN16" t="str">
            <v/>
          </cell>
          <cell r="AO16">
            <v>16269.850214999999</v>
          </cell>
          <cell r="AP16">
            <v>8298.5070640000013</v>
          </cell>
          <cell r="AQ16" t="str">
            <v/>
          </cell>
          <cell r="AR16" t="str">
            <v/>
          </cell>
          <cell r="AS16" t="str">
            <v/>
          </cell>
          <cell r="AT16" t="str">
            <v/>
          </cell>
          <cell r="AU16" t="str">
            <v/>
          </cell>
          <cell r="AV16">
            <v>11250</v>
          </cell>
          <cell r="AW16">
            <v>2024.6864423651202</v>
          </cell>
          <cell r="AX16" t="str">
            <v/>
          </cell>
          <cell r="AY16">
            <v>3960</v>
          </cell>
          <cell r="AZ16">
            <v>831.49714285714288</v>
          </cell>
          <cell r="BA16">
            <v>0</v>
          </cell>
          <cell r="BB16" t="str">
            <v/>
          </cell>
          <cell r="BC16" t="str">
            <v/>
          </cell>
          <cell r="BD16" t="str">
            <v/>
          </cell>
          <cell r="BE16" t="str">
            <v/>
          </cell>
          <cell r="BF16" t="str">
            <v/>
          </cell>
        </row>
        <row r="17">
          <cell r="B17" t="str">
            <v/>
          </cell>
          <cell r="C17" t="str">
            <v/>
          </cell>
          <cell r="D17" t="str">
            <v/>
          </cell>
          <cell r="E17" t="str">
            <v/>
          </cell>
          <cell r="F17" t="str">
            <v/>
          </cell>
          <cell r="G17" t="str">
            <v/>
          </cell>
          <cell r="H17" t="str">
            <v/>
          </cell>
          <cell r="I17" t="str">
            <v/>
          </cell>
          <cell r="J17" t="str">
            <v/>
          </cell>
          <cell r="K17" t="str">
            <v/>
          </cell>
          <cell r="L17" t="str">
            <v/>
          </cell>
          <cell r="M17" t="str">
            <v/>
          </cell>
          <cell r="N17" t="str">
            <v/>
          </cell>
          <cell r="O17" t="str">
            <v/>
          </cell>
          <cell r="P17" t="str">
            <v/>
          </cell>
          <cell r="Q17" t="str">
            <v/>
          </cell>
          <cell r="R17" t="str">
            <v/>
          </cell>
          <cell r="S17" t="str">
            <v/>
          </cell>
          <cell r="T17" t="str">
            <v/>
          </cell>
          <cell r="U17">
            <v>2587.5</v>
          </cell>
          <cell r="V17" t="str">
            <v/>
          </cell>
          <cell r="W17" t="str">
            <v/>
          </cell>
          <cell r="X17" t="str">
            <v/>
          </cell>
          <cell r="Y17" t="str">
            <v/>
          </cell>
          <cell r="Z17" t="str">
            <v/>
          </cell>
          <cell r="AA17">
            <v>4451</v>
          </cell>
          <cell r="AB17" t="str">
            <v/>
          </cell>
          <cell r="AC17">
            <v>32948.705328738826</v>
          </cell>
          <cell r="AD17">
            <v>1476.8357175000001</v>
          </cell>
          <cell r="AE17" t="str">
            <v/>
          </cell>
          <cell r="AF17">
            <v>0</v>
          </cell>
          <cell r="AG17" t="str">
            <v/>
          </cell>
          <cell r="AH17" t="str">
            <v/>
          </cell>
          <cell r="AI17">
            <v>6386.7674640000005</v>
          </cell>
          <cell r="AJ17" t="str">
            <v/>
          </cell>
          <cell r="AK17" t="str">
            <v/>
          </cell>
          <cell r="AL17" t="str">
            <v/>
          </cell>
          <cell r="AM17" t="str">
            <v/>
          </cell>
          <cell r="AN17" t="str">
            <v/>
          </cell>
          <cell r="AO17">
            <v>11228.417302761161</v>
          </cell>
          <cell r="AP17">
            <v>7488.8058419999988</v>
          </cell>
          <cell r="AQ17" t="str">
            <v/>
          </cell>
          <cell r="AR17" t="str">
            <v/>
          </cell>
          <cell r="AS17" t="str">
            <v/>
          </cell>
          <cell r="AT17" t="str">
            <v/>
          </cell>
          <cell r="AU17" t="str">
            <v/>
          </cell>
          <cell r="AV17">
            <v>16228</v>
          </cell>
          <cell r="AW17">
            <v>161.9749153892096</v>
          </cell>
          <cell r="AX17" t="str">
            <v/>
          </cell>
          <cell r="AY17" t="str">
            <v/>
          </cell>
          <cell r="AZ17" t="str">
            <v/>
          </cell>
          <cell r="BA17">
            <v>0</v>
          </cell>
          <cell r="BB17" t="str">
            <v/>
          </cell>
          <cell r="BC17" t="str">
            <v/>
          </cell>
          <cell r="BD17" t="str">
            <v/>
          </cell>
          <cell r="BE17" t="str">
            <v/>
          </cell>
          <cell r="BF17" t="str">
            <v/>
          </cell>
        </row>
        <row r="18">
          <cell r="B18" t="str">
            <v/>
          </cell>
          <cell r="C18" t="str">
            <v/>
          </cell>
          <cell r="D18" t="str">
            <v/>
          </cell>
          <cell r="E18" t="str">
            <v/>
          </cell>
          <cell r="F18" t="str">
            <v/>
          </cell>
          <cell r="G18" t="str">
            <v/>
          </cell>
          <cell r="H18" t="str">
            <v/>
          </cell>
          <cell r="I18" t="str">
            <v/>
          </cell>
          <cell r="J18" t="str">
            <v/>
          </cell>
          <cell r="K18" t="str">
            <v/>
          </cell>
          <cell r="L18" t="str">
            <v/>
          </cell>
          <cell r="M18" t="str">
            <v/>
          </cell>
          <cell r="N18" t="str">
            <v/>
          </cell>
          <cell r="O18" t="str">
            <v/>
          </cell>
          <cell r="P18" t="str">
            <v/>
          </cell>
          <cell r="Q18" t="str">
            <v/>
          </cell>
          <cell r="R18" t="str">
            <v/>
          </cell>
          <cell r="S18" t="str">
            <v/>
          </cell>
          <cell r="T18" t="str">
            <v/>
          </cell>
          <cell r="U18">
            <v>137397.5</v>
          </cell>
          <cell r="V18">
            <v>54185.339781746043</v>
          </cell>
          <cell r="W18">
            <v>3895.5071689667484</v>
          </cell>
          <cell r="X18" t="str">
            <v/>
          </cell>
          <cell r="Y18" t="str">
            <v/>
          </cell>
          <cell r="Z18">
            <v>0.3</v>
          </cell>
          <cell r="AA18" t="str">
            <v/>
          </cell>
          <cell r="AB18">
            <v>57000</v>
          </cell>
          <cell r="AC18">
            <v>6300</v>
          </cell>
          <cell r="AD18">
            <v>14544.594187500001</v>
          </cell>
          <cell r="AE18">
            <v>95335</v>
          </cell>
          <cell r="AF18">
            <v>0</v>
          </cell>
          <cell r="AG18">
            <v>1349.8801019999999</v>
          </cell>
          <cell r="AH18">
            <v>410.29594375295545</v>
          </cell>
          <cell r="AI18">
            <v>13685.930279999999</v>
          </cell>
          <cell r="AJ18" t="str">
            <v/>
          </cell>
          <cell r="AK18" t="str">
            <v/>
          </cell>
          <cell r="AL18" t="str">
            <v/>
          </cell>
          <cell r="AM18" t="str">
            <v/>
          </cell>
          <cell r="AN18" t="str">
            <v/>
          </cell>
          <cell r="AO18">
            <v>18187.8406875</v>
          </cell>
          <cell r="AP18">
            <v>6160.44769</v>
          </cell>
          <cell r="AQ18" t="str">
            <v/>
          </cell>
          <cell r="AR18" t="str">
            <v/>
          </cell>
          <cell r="AS18" t="str">
            <v/>
          </cell>
          <cell r="AT18">
            <v>8640</v>
          </cell>
          <cell r="AU18">
            <v>400</v>
          </cell>
          <cell r="AV18">
            <v>121500</v>
          </cell>
          <cell r="AW18">
            <v>10933.30678877165</v>
          </cell>
          <cell r="AX18">
            <v>11000</v>
          </cell>
          <cell r="AY18">
            <v>169191.83621126504</v>
          </cell>
          <cell r="AZ18">
            <v>89936.342857142794</v>
          </cell>
          <cell r="BA18">
            <v>8640</v>
          </cell>
          <cell r="BB18" t="str">
            <v/>
          </cell>
          <cell r="BC18" t="str">
            <v/>
          </cell>
          <cell r="BD18" t="str">
            <v/>
          </cell>
          <cell r="BE18" t="str">
            <v/>
          </cell>
          <cell r="BF18" t="str">
            <v/>
          </cell>
        </row>
        <row r="19">
          <cell r="B19" t="str">
            <v/>
          </cell>
          <cell r="C19" t="str">
            <v/>
          </cell>
          <cell r="D19" t="str">
            <v/>
          </cell>
          <cell r="E19" t="str">
            <v/>
          </cell>
          <cell r="F19" t="str">
            <v/>
          </cell>
          <cell r="G19" t="str">
            <v/>
          </cell>
          <cell r="H19" t="str">
            <v/>
          </cell>
          <cell r="I19" t="str">
            <v/>
          </cell>
          <cell r="J19" t="str">
            <v/>
          </cell>
          <cell r="K19" t="str">
            <v/>
          </cell>
          <cell r="L19" t="str">
            <v/>
          </cell>
          <cell r="M19" t="str">
            <v/>
          </cell>
          <cell r="N19" t="str">
            <v/>
          </cell>
          <cell r="O19" t="str">
            <v/>
          </cell>
          <cell r="P19" t="str">
            <v/>
          </cell>
          <cell r="Q19" t="str">
            <v/>
          </cell>
          <cell r="R19" t="str">
            <v/>
          </cell>
          <cell r="S19" t="str">
            <v/>
          </cell>
          <cell r="T19" t="str">
            <v/>
          </cell>
          <cell r="U19">
            <v>57627.5</v>
          </cell>
          <cell r="V19">
            <v>4801.2326388888896</v>
          </cell>
          <cell r="W19">
            <v>298.59456691272953</v>
          </cell>
          <cell r="X19" t="str">
            <v/>
          </cell>
          <cell r="Y19" t="str">
            <v/>
          </cell>
          <cell r="Z19" t="str">
            <v/>
          </cell>
          <cell r="AA19" t="str">
            <v/>
          </cell>
          <cell r="AB19" t="str">
            <v/>
          </cell>
          <cell r="AC19" t="str">
            <v/>
          </cell>
          <cell r="AD19" t="str">
            <v/>
          </cell>
          <cell r="AE19">
            <v>48843</v>
          </cell>
          <cell r="AF19">
            <v>0</v>
          </cell>
          <cell r="AG19" t="str">
            <v/>
          </cell>
          <cell r="AH19">
            <v>7795.6229313061531</v>
          </cell>
          <cell r="AI19" t="str">
            <v/>
          </cell>
          <cell r="AJ19" t="str">
            <v/>
          </cell>
          <cell r="AK19" t="str">
            <v/>
          </cell>
          <cell r="AL19" t="str">
            <v/>
          </cell>
          <cell r="AM19" t="str">
            <v/>
          </cell>
          <cell r="AN19" t="str">
            <v/>
          </cell>
          <cell r="AO19" t="str">
            <v/>
          </cell>
          <cell r="AP19" t="str">
            <v/>
          </cell>
          <cell r="AQ19" t="str">
            <v/>
          </cell>
          <cell r="AR19" t="str">
            <v/>
          </cell>
          <cell r="AS19" t="str">
            <v/>
          </cell>
          <cell r="AT19">
            <v>1512</v>
          </cell>
          <cell r="AU19" t="str">
            <v/>
          </cell>
          <cell r="AV19">
            <v>5000</v>
          </cell>
          <cell r="AW19">
            <v>449.93032052558232</v>
          </cell>
          <cell r="AX19" t="str">
            <v/>
          </cell>
          <cell r="AY19">
            <v>11229.023496547352</v>
          </cell>
          <cell r="AZ19" t="str">
            <v/>
          </cell>
          <cell r="BA19">
            <v>1512</v>
          </cell>
          <cell r="BB19" t="str">
            <v/>
          </cell>
          <cell r="BC19" t="str">
            <v/>
          </cell>
          <cell r="BD19" t="str">
            <v/>
          </cell>
          <cell r="BE19" t="str">
            <v/>
          </cell>
          <cell r="BF19" t="str">
            <v/>
          </cell>
        </row>
        <row r="20">
          <cell r="B20" t="str">
            <v/>
          </cell>
          <cell r="C20" t="str">
            <v/>
          </cell>
          <cell r="D20" t="str">
            <v/>
          </cell>
          <cell r="E20" t="str">
            <v/>
          </cell>
          <cell r="F20" t="str">
            <v/>
          </cell>
          <cell r="G20" t="str">
            <v/>
          </cell>
          <cell r="H20" t="str">
            <v/>
          </cell>
          <cell r="I20" t="str">
            <v/>
          </cell>
          <cell r="J20" t="str">
            <v/>
          </cell>
          <cell r="K20" t="str">
            <v/>
          </cell>
          <cell r="L20" t="str">
            <v/>
          </cell>
          <cell r="M20" t="str">
            <v/>
          </cell>
          <cell r="N20" t="str">
            <v/>
          </cell>
          <cell r="O20" t="str">
            <v/>
          </cell>
          <cell r="P20" t="str">
            <v/>
          </cell>
          <cell r="Q20" t="str">
            <v/>
          </cell>
          <cell r="R20" t="str">
            <v/>
          </cell>
          <cell r="S20" t="str">
            <v/>
          </cell>
          <cell r="T20" t="str">
            <v/>
          </cell>
          <cell r="U20">
            <v>48690</v>
          </cell>
          <cell r="V20">
            <v>2057.6711309523812</v>
          </cell>
          <cell r="W20">
            <v>7173.9147646935126</v>
          </cell>
          <cell r="X20" t="str">
            <v/>
          </cell>
          <cell r="Y20" t="str">
            <v/>
          </cell>
          <cell r="Z20" t="str">
            <v/>
          </cell>
          <cell r="AA20" t="str">
            <v/>
          </cell>
          <cell r="AB20" t="str">
            <v/>
          </cell>
          <cell r="AC20">
            <v>1797.5266319999998</v>
          </cell>
          <cell r="AD20" t="str">
            <v/>
          </cell>
          <cell r="AE20">
            <v>33565.199999999997</v>
          </cell>
          <cell r="AF20">
            <v>0</v>
          </cell>
          <cell r="AG20" t="str">
            <v/>
          </cell>
          <cell r="AH20">
            <v>24617.756625177324</v>
          </cell>
          <cell r="AI20" t="str">
            <v/>
          </cell>
          <cell r="AJ20" t="str">
            <v/>
          </cell>
          <cell r="AK20" t="str">
            <v/>
          </cell>
          <cell r="AL20" t="str">
            <v/>
          </cell>
          <cell r="AM20" t="str">
            <v/>
          </cell>
          <cell r="AN20" t="str">
            <v/>
          </cell>
          <cell r="AO20">
            <v>1322.7520499999998</v>
          </cell>
          <cell r="AP20" t="str">
            <v/>
          </cell>
          <cell r="AQ20" t="str">
            <v/>
          </cell>
          <cell r="AR20" t="str">
            <v/>
          </cell>
          <cell r="AS20" t="str">
            <v/>
          </cell>
          <cell r="AT20">
            <v>1380</v>
          </cell>
          <cell r="AU20" t="str">
            <v/>
          </cell>
          <cell r="AV20">
            <v>14400</v>
          </cell>
          <cell r="AW20">
            <v>1439.7770256818633</v>
          </cell>
          <cell r="AX20" t="str">
            <v/>
          </cell>
          <cell r="AY20">
            <v>8820</v>
          </cell>
          <cell r="AZ20" t="str">
            <v/>
          </cell>
          <cell r="BA20">
            <v>1380</v>
          </cell>
          <cell r="BB20" t="str">
            <v/>
          </cell>
          <cell r="BC20" t="str">
            <v/>
          </cell>
          <cell r="BD20" t="str">
            <v/>
          </cell>
          <cell r="BE20" t="str">
            <v/>
          </cell>
          <cell r="BF20" t="str">
            <v/>
          </cell>
        </row>
        <row r="21">
          <cell r="B21" t="str">
            <v/>
          </cell>
          <cell r="C21" t="str">
            <v/>
          </cell>
          <cell r="D21" t="str">
            <v/>
          </cell>
          <cell r="E21" t="str">
            <v/>
          </cell>
          <cell r="F21" t="str">
            <v/>
          </cell>
          <cell r="G21" t="str">
            <v/>
          </cell>
          <cell r="H21" t="str">
            <v/>
          </cell>
          <cell r="I21" t="str">
            <v/>
          </cell>
          <cell r="J21" t="str">
            <v/>
          </cell>
          <cell r="K21" t="str">
            <v/>
          </cell>
          <cell r="L21" t="str">
            <v/>
          </cell>
          <cell r="M21" t="str">
            <v/>
          </cell>
          <cell r="N21" t="str">
            <v/>
          </cell>
          <cell r="O21" t="str">
            <v/>
          </cell>
          <cell r="P21" t="str">
            <v/>
          </cell>
          <cell r="Q21" t="str">
            <v/>
          </cell>
          <cell r="R21" t="str">
            <v/>
          </cell>
          <cell r="S21" t="str">
            <v/>
          </cell>
          <cell r="T21" t="str">
            <v/>
          </cell>
          <cell r="U21">
            <v>71885</v>
          </cell>
          <cell r="V21">
            <v>2743.5615079365084</v>
          </cell>
          <cell r="W21">
            <v>1231.9834994269813</v>
          </cell>
          <cell r="X21" t="str">
            <v/>
          </cell>
          <cell r="Y21" t="str">
            <v/>
          </cell>
          <cell r="Z21" t="str">
            <v/>
          </cell>
          <cell r="AA21" t="str">
            <v/>
          </cell>
          <cell r="AB21" t="str">
            <v/>
          </cell>
          <cell r="AC21" t="str">
            <v/>
          </cell>
          <cell r="AD21" t="str">
            <v/>
          </cell>
          <cell r="AE21">
            <v>116928.5</v>
          </cell>
          <cell r="AF21">
            <v>0</v>
          </cell>
          <cell r="AG21" t="str">
            <v/>
          </cell>
          <cell r="AH21">
            <v>2051.4797187647773</v>
          </cell>
          <cell r="AI21" t="str">
            <v/>
          </cell>
          <cell r="AJ21" t="str">
            <v/>
          </cell>
          <cell r="AK21" t="str">
            <v/>
          </cell>
          <cell r="AL21" t="str">
            <v/>
          </cell>
          <cell r="AM21" t="str">
            <v/>
          </cell>
          <cell r="AN21" t="str">
            <v/>
          </cell>
          <cell r="AO21" t="str">
            <v/>
          </cell>
          <cell r="AP21" t="str">
            <v/>
          </cell>
          <cell r="AQ21" t="str">
            <v/>
          </cell>
          <cell r="AR21" t="str">
            <v/>
          </cell>
          <cell r="AS21" t="str">
            <v/>
          </cell>
          <cell r="AT21">
            <v>810</v>
          </cell>
          <cell r="AU21" t="str">
            <v/>
          </cell>
          <cell r="AV21">
            <v>2500</v>
          </cell>
          <cell r="AW21">
            <v>224.96516026279116</v>
          </cell>
          <cell r="AX21" t="str">
            <v/>
          </cell>
          <cell r="AY21">
            <v>2000</v>
          </cell>
          <cell r="AZ21" t="str">
            <v/>
          </cell>
          <cell r="BA21">
            <v>810</v>
          </cell>
          <cell r="BB21" t="str">
            <v/>
          </cell>
          <cell r="BC21" t="str">
            <v/>
          </cell>
          <cell r="BD21" t="str">
            <v/>
          </cell>
          <cell r="BE21" t="str">
            <v/>
          </cell>
          <cell r="BF21" t="str">
            <v/>
          </cell>
        </row>
        <row r="22">
          <cell r="B22" t="str">
            <v/>
          </cell>
          <cell r="C22" t="str">
            <v/>
          </cell>
          <cell r="D22" t="str">
            <v/>
          </cell>
          <cell r="E22" t="str">
            <v/>
          </cell>
          <cell r="F22" t="str">
            <v/>
          </cell>
          <cell r="G22" t="str">
            <v/>
          </cell>
          <cell r="H22" t="str">
            <v/>
          </cell>
          <cell r="I22" t="str">
            <v/>
          </cell>
          <cell r="J22" t="str">
            <v/>
          </cell>
          <cell r="K22" t="str">
            <v/>
          </cell>
          <cell r="L22" t="str">
            <v/>
          </cell>
          <cell r="M22" t="str">
            <v/>
          </cell>
          <cell r="N22" t="str">
            <v/>
          </cell>
          <cell r="O22" t="str">
            <v/>
          </cell>
          <cell r="P22" t="str">
            <v/>
          </cell>
          <cell r="Q22" t="str">
            <v/>
          </cell>
          <cell r="R22" t="str">
            <v/>
          </cell>
          <cell r="S22" t="str">
            <v/>
          </cell>
          <cell r="T22" t="str">
            <v/>
          </cell>
          <cell r="U22" t="str">
            <v/>
          </cell>
          <cell r="V22" t="str">
            <v/>
          </cell>
          <cell r="W22" t="str">
            <v/>
          </cell>
          <cell r="X22" t="str">
            <v/>
          </cell>
          <cell r="Y22" t="str">
            <v/>
          </cell>
          <cell r="Z22" t="str">
            <v/>
          </cell>
          <cell r="AA22" t="str">
            <v/>
          </cell>
          <cell r="AB22" t="str">
            <v/>
          </cell>
          <cell r="AC22" t="str">
            <v/>
          </cell>
          <cell r="AD22" t="str">
            <v/>
          </cell>
          <cell r="AE22" t="str">
            <v/>
          </cell>
          <cell r="AF22">
            <v>179069.353</v>
          </cell>
          <cell r="AG22" t="str">
            <v/>
          </cell>
          <cell r="AH22" t="str">
            <v/>
          </cell>
          <cell r="AI22" t="str">
            <v/>
          </cell>
          <cell r="AJ22" t="str">
            <v/>
          </cell>
          <cell r="AK22" t="str">
            <v/>
          </cell>
          <cell r="AL22" t="str">
            <v/>
          </cell>
          <cell r="AM22" t="str">
            <v/>
          </cell>
          <cell r="AN22" t="str">
            <v/>
          </cell>
          <cell r="AO22" t="str">
            <v/>
          </cell>
          <cell r="AP22" t="str">
            <v/>
          </cell>
          <cell r="AQ22" t="str">
            <v/>
          </cell>
          <cell r="AR22" t="str">
            <v/>
          </cell>
          <cell r="AS22" t="str">
            <v/>
          </cell>
          <cell r="AT22" t="str">
            <v/>
          </cell>
          <cell r="AU22" t="str">
            <v/>
          </cell>
          <cell r="AV22" t="str">
            <v/>
          </cell>
          <cell r="AW22" t="str">
            <v/>
          </cell>
          <cell r="AX22" t="str">
            <v/>
          </cell>
          <cell r="AY22" t="str">
            <v/>
          </cell>
          <cell r="AZ22" t="str">
            <v/>
          </cell>
          <cell r="BA22">
            <v>0</v>
          </cell>
          <cell r="BB22" t="str">
            <v/>
          </cell>
          <cell r="BC22" t="str">
            <v/>
          </cell>
          <cell r="BD22" t="str">
            <v/>
          </cell>
          <cell r="BE22" t="str">
            <v/>
          </cell>
          <cell r="BF22" t="str">
            <v/>
          </cell>
        </row>
        <row r="23">
          <cell r="B23" t="str">
            <v/>
          </cell>
          <cell r="C23" t="str">
            <v/>
          </cell>
          <cell r="D23" t="str">
            <v/>
          </cell>
          <cell r="E23" t="str">
            <v/>
          </cell>
          <cell r="F23" t="str">
            <v/>
          </cell>
          <cell r="G23" t="str">
            <v/>
          </cell>
          <cell r="H23" t="str">
            <v/>
          </cell>
          <cell r="I23" t="str">
            <v/>
          </cell>
          <cell r="J23" t="str">
            <v/>
          </cell>
          <cell r="K23" t="str">
            <v/>
          </cell>
          <cell r="L23" t="str">
            <v/>
          </cell>
          <cell r="M23" t="str">
            <v/>
          </cell>
          <cell r="N23" t="str">
            <v/>
          </cell>
          <cell r="O23" t="str">
            <v/>
          </cell>
          <cell r="P23" t="str">
            <v/>
          </cell>
          <cell r="Q23" t="str">
            <v/>
          </cell>
          <cell r="R23" t="str">
            <v/>
          </cell>
          <cell r="S23" t="str">
            <v/>
          </cell>
          <cell r="T23" t="str">
            <v/>
          </cell>
          <cell r="U23" t="str">
            <v/>
          </cell>
          <cell r="V23" t="str">
            <v/>
          </cell>
          <cell r="W23">
            <v>33702.255999999994</v>
          </cell>
          <cell r="X23" t="str">
            <v/>
          </cell>
          <cell r="Y23" t="str">
            <v/>
          </cell>
          <cell r="Z23" t="str">
            <v/>
          </cell>
          <cell r="AA23" t="str">
            <v/>
          </cell>
          <cell r="AB23" t="str">
            <v/>
          </cell>
          <cell r="AC23" t="str">
            <v/>
          </cell>
          <cell r="AD23" t="str">
            <v/>
          </cell>
          <cell r="AE23" t="str">
            <v/>
          </cell>
          <cell r="AF23">
            <v>0</v>
          </cell>
          <cell r="AG23" t="str">
            <v/>
          </cell>
          <cell r="AH23" t="str">
            <v/>
          </cell>
          <cell r="AI23" t="str">
            <v/>
          </cell>
          <cell r="AJ23" t="str">
            <v/>
          </cell>
          <cell r="AK23" t="str">
            <v/>
          </cell>
          <cell r="AL23" t="str">
            <v/>
          </cell>
          <cell r="AM23" t="str">
            <v/>
          </cell>
          <cell r="AN23" t="str">
            <v/>
          </cell>
          <cell r="AO23" t="str">
            <v/>
          </cell>
          <cell r="AP23" t="str">
            <v/>
          </cell>
          <cell r="AQ23" t="str">
            <v/>
          </cell>
          <cell r="AR23" t="str">
            <v/>
          </cell>
          <cell r="AS23" t="str">
            <v/>
          </cell>
          <cell r="AT23">
            <v>0</v>
          </cell>
          <cell r="AU23" t="str">
            <v/>
          </cell>
          <cell r="AV23" t="str">
            <v/>
          </cell>
          <cell r="AW23" t="str">
            <v/>
          </cell>
          <cell r="AX23" t="str">
            <v/>
          </cell>
          <cell r="AY23" t="str">
            <v/>
          </cell>
          <cell r="AZ23" t="str">
            <v/>
          </cell>
          <cell r="BA23">
            <v>0</v>
          </cell>
          <cell r="BB23" t="str">
            <v/>
          </cell>
          <cell r="BC23" t="str">
            <v/>
          </cell>
          <cell r="BD23" t="str">
            <v/>
          </cell>
          <cell r="BE23" t="str">
            <v/>
          </cell>
          <cell r="BF23" t="str">
            <v/>
          </cell>
        </row>
        <row r="24">
          <cell r="B24" t="str">
            <v/>
          </cell>
          <cell r="C24" t="str">
            <v/>
          </cell>
          <cell r="D24" t="str">
            <v/>
          </cell>
          <cell r="E24" t="str">
            <v/>
          </cell>
          <cell r="F24" t="str">
            <v/>
          </cell>
          <cell r="G24" t="str">
            <v/>
          </cell>
          <cell r="H24" t="str">
            <v/>
          </cell>
          <cell r="I24" t="str">
            <v/>
          </cell>
          <cell r="J24" t="str">
            <v/>
          </cell>
          <cell r="K24" t="str">
            <v/>
          </cell>
          <cell r="L24" t="str">
            <v/>
          </cell>
          <cell r="M24" t="str">
            <v/>
          </cell>
          <cell r="N24" t="str">
            <v/>
          </cell>
          <cell r="O24" t="str">
            <v/>
          </cell>
          <cell r="P24" t="str">
            <v/>
          </cell>
          <cell r="Q24" t="str">
            <v/>
          </cell>
          <cell r="R24" t="str">
            <v/>
          </cell>
          <cell r="S24" t="str">
            <v/>
          </cell>
          <cell r="T24" t="str">
            <v/>
          </cell>
          <cell r="U24" t="str">
            <v/>
          </cell>
          <cell r="V24" t="str">
            <v/>
          </cell>
          <cell r="W24" t="str">
            <v/>
          </cell>
          <cell r="X24" t="str">
            <v/>
          </cell>
          <cell r="Y24">
            <v>53100.249999999993</v>
          </cell>
          <cell r="Z24" t="str">
            <v/>
          </cell>
          <cell r="AA24" t="str">
            <v/>
          </cell>
          <cell r="AB24" t="str">
            <v/>
          </cell>
          <cell r="AC24" t="str">
            <v/>
          </cell>
          <cell r="AD24" t="str">
            <v/>
          </cell>
          <cell r="AE24" t="str">
            <v/>
          </cell>
          <cell r="AF24">
            <v>0</v>
          </cell>
          <cell r="AG24" t="str">
            <v/>
          </cell>
          <cell r="AH24" t="str">
            <v/>
          </cell>
          <cell r="AI24" t="str">
            <v/>
          </cell>
          <cell r="AJ24" t="str">
            <v/>
          </cell>
          <cell r="AK24">
            <v>49621.816065842177</v>
          </cell>
          <cell r="AL24" t="str">
            <v/>
          </cell>
          <cell r="AM24" t="str">
            <v/>
          </cell>
          <cell r="AN24">
            <v>2226.6435986159167</v>
          </cell>
          <cell r="AO24" t="str">
            <v/>
          </cell>
          <cell r="AP24" t="str">
            <v/>
          </cell>
          <cell r="AQ24" t="str">
            <v/>
          </cell>
          <cell r="AR24" t="str">
            <v/>
          </cell>
          <cell r="AS24" t="str">
            <v/>
          </cell>
          <cell r="AT24" t="str">
            <v/>
          </cell>
          <cell r="AU24" t="str">
            <v/>
          </cell>
          <cell r="AV24" t="str">
            <v/>
          </cell>
          <cell r="AW24" t="str">
            <v/>
          </cell>
          <cell r="AX24" t="str">
            <v/>
          </cell>
          <cell r="AY24" t="str">
            <v/>
          </cell>
          <cell r="AZ24" t="str">
            <v/>
          </cell>
          <cell r="BA24">
            <v>0</v>
          </cell>
          <cell r="BB24" t="str">
            <v/>
          </cell>
          <cell r="BC24" t="str">
            <v/>
          </cell>
          <cell r="BD24" t="str">
            <v/>
          </cell>
          <cell r="BE24" t="str">
            <v/>
          </cell>
          <cell r="BF24" t="str">
            <v/>
          </cell>
        </row>
        <row r="25">
          <cell r="B25" t="str">
            <v/>
          </cell>
          <cell r="C25" t="str">
            <v/>
          </cell>
          <cell r="D25" t="str">
            <v/>
          </cell>
          <cell r="E25" t="str">
            <v/>
          </cell>
          <cell r="F25" t="str">
            <v/>
          </cell>
          <cell r="G25" t="str">
            <v/>
          </cell>
          <cell r="H25" t="str">
            <v/>
          </cell>
          <cell r="I25" t="str">
            <v/>
          </cell>
          <cell r="J25" t="str">
            <v/>
          </cell>
          <cell r="K25" t="str">
            <v/>
          </cell>
          <cell r="L25" t="str">
            <v/>
          </cell>
          <cell r="M25" t="str">
            <v/>
          </cell>
          <cell r="N25" t="str">
            <v/>
          </cell>
          <cell r="O25" t="str">
            <v/>
          </cell>
          <cell r="P25" t="str">
            <v/>
          </cell>
          <cell r="Q25" t="str">
            <v/>
          </cell>
          <cell r="R25" t="str">
            <v/>
          </cell>
          <cell r="S25" t="str">
            <v/>
          </cell>
          <cell r="T25" t="str">
            <v/>
          </cell>
          <cell r="U25" t="str">
            <v/>
          </cell>
          <cell r="V25" t="str">
            <v/>
          </cell>
          <cell r="W25" t="str">
            <v/>
          </cell>
          <cell r="X25">
            <v>73996.589279355554</v>
          </cell>
          <cell r="Y25" t="str">
            <v/>
          </cell>
          <cell r="Z25" t="str">
            <v/>
          </cell>
          <cell r="AA25" t="str">
            <v/>
          </cell>
          <cell r="AB25" t="str">
            <v/>
          </cell>
          <cell r="AC25" t="str">
            <v/>
          </cell>
          <cell r="AD25" t="str">
            <v/>
          </cell>
          <cell r="AE25" t="str">
            <v/>
          </cell>
          <cell r="AF25">
            <v>0</v>
          </cell>
          <cell r="AG25" t="str">
            <v/>
          </cell>
          <cell r="AH25" t="str">
            <v/>
          </cell>
          <cell r="AI25" t="str">
            <v/>
          </cell>
          <cell r="AJ25" t="str">
            <v/>
          </cell>
          <cell r="AK25" t="str">
            <v/>
          </cell>
          <cell r="AL25" t="str">
            <v/>
          </cell>
          <cell r="AM25" t="str">
            <v/>
          </cell>
          <cell r="AN25" t="str">
            <v/>
          </cell>
          <cell r="AO25" t="str">
            <v/>
          </cell>
          <cell r="AP25" t="str">
            <v/>
          </cell>
          <cell r="AQ25">
            <v>53426.653449884361</v>
          </cell>
          <cell r="AR25" t="str">
            <v/>
          </cell>
          <cell r="AS25" t="str">
            <v/>
          </cell>
          <cell r="AT25" t="str">
            <v/>
          </cell>
          <cell r="AU25" t="str">
            <v/>
          </cell>
          <cell r="AV25" t="str">
            <v/>
          </cell>
          <cell r="AW25" t="str">
            <v/>
          </cell>
          <cell r="AX25" t="str">
            <v/>
          </cell>
          <cell r="AY25" t="str">
            <v/>
          </cell>
          <cell r="AZ25" t="str">
            <v/>
          </cell>
          <cell r="BA25">
            <v>0</v>
          </cell>
          <cell r="BB25" t="str">
            <v/>
          </cell>
          <cell r="BC25" t="str">
            <v/>
          </cell>
          <cell r="BD25" t="str">
            <v/>
          </cell>
          <cell r="BE25" t="str">
            <v/>
          </cell>
          <cell r="BF25" t="str">
            <v/>
          </cell>
        </row>
        <row r="26">
          <cell r="B26" t="str">
            <v/>
          </cell>
          <cell r="C26" t="str">
            <v/>
          </cell>
          <cell r="D26" t="str">
            <v/>
          </cell>
          <cell r="E26" t="str">
            <v/>
          </cell>
          <cell r="F26" t="str">
            <v/>
          </cell>
          <cell r="G26" t="str">
            <v/>
          </cell>
          <cell r="H26" t="str">
            <v/>
          </cell>
          <cell r="I26" t="str">
            <v/>
          </cell>
          <cell r="J26" t="str">
            <v/>
          </cell>
          <cell r="K26" t="str">
            <v/>
          </cell>
          <cell r="L26" t="str">
            <v/>
          </cell>
          <cell r="M26" t="str">
            <v/>
          </cell>
          <cell r="N26" t="str">
            <v/>
          </cell>
          <cell r="O26" t="str">
            <v/>
          </cell>
          <cell r="P26" t="str">
            <v/>
          </cell>
          <cell r="Q26" t="str">
            <v/>
          </cell>
          <cell r="R26" t="str">
            <v/>
          </cell>
          <cell r="S26" t="str">
            <v/>
          </cell>
          <cell r="T26" t="str">
            <v/>
          </cell>
          <cell r="U26" t="str">
            <v/>
          </cell>
          <cell r="V26" t="str">
            <v/>
          </cell>
          <cell r="W26">
            <v>136458</v>
          </cell>
          <cell r="X26" t="str">
            <v/>
          </cell>
          <cell r="Y26" t="str">
            <v/>
          </cell>
          <cell r="Z26" t="str">
            <v/>
          </cell>
          <cell r="AA26" t="str">
            <v/>
          </cell>
          <cell r="AB26" t="str">
            <v/>
          </cell>
          <cell r="AC26">
            <v>3595.0532639999997</v>
          </cell>
          <cell r="AD26" t="str">
            <v/>
          </cell>
          <cell r="AE26" t="str">
            <v/>
          </cell>
          <cell r="AF26">
            <v>0</v>
          </cell>
          <cell r="AG26" t="str">
            <v/>
          </cell>
          <cell r="AH26" t="str">
            <v/>
          </cell>
          <cell r="AI26" t="str">
            <v/>
          </cell>
          <cell r="AJ26" t="str">
            <v/>
          </cell>
          <cell r="AK26" t="str">
            <v/>
          </cell>
          <cell r="AL26" t="str">
            <v/>
          </cell>
          <cell r="AM26" t="str">
            <v/>
          </cell>
          <cell r="AN26" t="str">
            <v/>
          </cell>
          <cell r="AO26" t="str">
            <v/>
          </cell>
          <cell r="AP26" t="str">
            <v/>
          </cell>
          <cell r="AQ26" t="str">
            <v/>
          </cell>
          <cell r="AR26" t="str">
            <v/>
          </cell>
          <cell r="AS26" t="str">
            <v/>
          </cell>
          <cell r="AT26" t="str">
            <v/>
          </cell>
          <cell r="AU26">
            <v>4255</v>
          </cell>
          <cell r="AV26">
            <v>124000</v>
          </cell>
          <cell r="AW26">
            <v>11158.271949034441</v>
          </cell>
          <cell r="AX26">
            <v>80000</v>
          </cell>
          <cell r="AY26">
            <v>132148.14814814815</v>
          </cell>
          <cell r="AZ26">
            <v>12472.457142857143</v>
          </cell>
          <cell r="BA26">
            <v>0</v>
          </cell>
          <cell r="BB26" t="str">
            <v/>
          </cell>
          <cell r="BC26" t="str">
            <v/>
          </cell>
          <cell r="BD26" t="str">
            <v/>
          </cell>
          <cell r="BE26" t="str">
            <v/>
          </cell>
          <cell r="BF26" t="str">
            <v/>
          </cell>
        </row>
        <row r="27">
          <cell r="B27" t="str">
            <v/>
          </cell>
          <cell r="C27" t="str">
            <v/>
          </cell>
          <cell r="D27" t="str">
            <v/>
          </cell>
          <cell r="E27" t="str">
            <v/>
          </cell>
          <cell r="F27" t="str">
            <v/>
          </cell>
          <cell r="G27" t="str">
            <v/>
          </cell>
          <cell r="H27" t="str">
            <v/>
          </cell>
          <cell r="I27" t="str">
            <v/>
          </cell>
          <cell r="J27" t="str">
            <v/>
          </cell>
          <cell r="K27" t="str">
            <v/>
          </cell>
          <cell r="L27" t="str">
            <v/>
          </cell>
          <cell r="M27" t="str">
            <v/>
          </cell>
          <cell r="N27" t="str">
            <v/>
          </cell>
          <cell r="O27" t="str">
            <v/>
          </cell>
          <cell r="P27" t="str">
            <v/>
          </cell>
          <cell r="Q27" t="str">
            <v/>
          </cell>
          <cell r="R27" t="str">
            <v/>
          </cell>
          <cell r="S27" t="str">
            <v/>
          </cell>
          <cell r="T27" t="str">
            <v/>
          </cell>
          <cell r="U27" t="str">
            <v/>
          </cell>
          <cell r="V27" t="str">
            <v/>
          </cell>
          <cell r="W27">
            <v>7182</v>
          </cell>
          <cell r="X27" t="str">
            <v/>
          </cell>
          <cell r="Y27" t="str">
            <v/>
          </cell>
          <cell r="Z27" t="str">
            <v/>
          </cell>
          <cell r="AA27" t="str">
            <v/>
          </cell>
          <cell r="AB27">
            <v>8000</v>
          </cell>
          <cell r="AC27">
            <v>106350.95186326116</v>
          </cell>
          <cell r="AD27">
            <v>19600</v>
          </cell>
          <cell r="AE27" t="str">
            <v/>
          </cell>
          <cell r="AF27">
            <v>0</v>
          </cell>
          <cell r="AG27" t="str">
            <v/>
          </cell>
          <cell r="AH27">
            <v>5000</v>
          </cell>
          <cell r="AI27" t="str">
            <v/>
          </cell>
          <cell r="AJ27" t="str">
            <v/>
          </cell>
          <cell r="AK27" t="str">
            <v/>
          </cell>
          <cell r="AL27" t="str">
            <v/>
          </cell>
          <cell r="AM27" t="str">
            <v/>
          </cell>
          <cell r="AN27" t="str">
            <v/>
          </cell>
          <cell r="AO27">
            <v>6500</v>
          </cell>
          <cell r="AP27" t="str">
            <v/>
          </cell>
          <cell r="AQ27" t="str">
            <v/>
          </cell>
          <cell r="AR27" t="str">
            <v/>
          </cell>
          <cell r="AS27" t="str">
            <v/>
          </cell>
          <cell r="AT27">
            <v>3850</v>
          </cell>
          <cell r="AU27">
            <v>4255</v>
          </cell>
          <cell r="AV27">
            <v>29150</v>
          </cell>
          <cell r="AW27">
            <v>6209.0384232530359</v>
          </cell>
          <cell r="AX27" t="str">
            <v/>
          </cell>
          <cell r="AY27">
            <v>189783.09628477803</v>
          </cell>
          <cell r="AZ27" t="str">
            <v/>
          </cell>
          <cell r="BA27">
            <v>3850</v>
          </cell>
          <cell r="BB27" t="str">
            <v/>
          </cell>
          <cell r="BC27" t="str">
            <v/>
          </cell>
          <cell r="BD27" t="str">
            <v/>
          </cell>
          <cell r="BE27" t="str">
            <v/>
          </cell>
          <cell r="BF27" t="str">
            <v/>
          </cell>
        </row>
        <row r="28">
          <cell r="B28" t="str">
            <v/>
          </cell>
          <cell r="C28" t="str">
            <v/>
          </cell>
          <cell r="D28" t="str">
            <v/>
          </cell>
          <cell r="E28" t="str">
            <v/>
          </cell>
          <cell r="F28" t="str">
            <v/>
          </cell>
          <cell r="G28" t="str">
            <v/>
          </cell>
          <cell r="H28" t="str">
            <v/>
          </cell>
          <cell r="I28" t="str">
            <v/>
          </cell>
          <cell r="J28" t="str">
            <v/>
          </cell>
          <cell r="K28" t="str">
            <v/>
          </cell>
          <cell r="L28" t="str">
            <v/>
          </cell>
          <cell r="M28" t="str">
            <v/>
          </cell>
          <cell r="N28" t="str">
            <v/>
          </cell>
          <cell r="O28" t="str">
            <v/>
          </cell>
          <cell r="P28" t="str">
            <v/>
          </cell>
          <cell r="Q28" t="str">
            <v/>
          </cell>
          <cell r="R28" t="str">
            <v/>
          </cell>
          <cell r="S28" t="str">
            <v/>
          </cell>
          <cell r="T28" t="str">
            <v/>
          </cell>
          <cell r="U28" t="str">
            <v/>
          </cell>
          <cell r="V28" t="str">
            <v/>
          </cell>
          <cell r="W28" t="str">
            <v/>
          </cell>
          <cell r="X28" t="str">
            <v/>
          </cell>
          <cell r="Y28" t="str">
            <v/>
          </cell>
          <cell r="Z28" t="str">
            <v/>
          </cell>
          <cell r="AA28" t="str">
            <v/>
          </cell>
          <cell r="AB28" t="str">
            <v/>
          </cell>
          <cell r="AC28" t="str">
            <v/>
          </cell>
          <cell r="AD28" t="str">
            <v/>
          </cell>
          <cell r="AE28" t="str">
            <v/>
          </cell>
          <cell r="AF28">
            <v>0</v>
          </cell>
          <cell r="AG28" t="str">
            <v/>
          </cell>
          <cell r="AH28" t="str">
            <v/>
          </cell>
          <cell r="AI28" t="str">
            <v/>
          </cell>
          <cell r="AJ28" t="str">
            <v/>
          </cell>
          <cell r="AK28" t="str">
            <v/>
          </cell>
          <cell r="AL28" t="str">
            <v/>
          </cell>
          <cell r="AM28" t="str">
            <v/>
          </cell>
          <cell r="AN28" t="str">
            <v/>
          </cell>
          <cell r="AO28" t="str">
            <v/>
          </cell>
          <cell r="AP28" t="str">
            <v/>
          </cell>
          <cell r="AQ28" t="str">
            <v/>
          </cell>
          <cell r="AR28" t="str">
            <v/>
          </cell>
          <cell r="AS28" t="str">
            <v/>
          </cell>
          <cell r="AT28">
            <v>82587.536319999999</v>
          </cell>
          <cell r="AU28" t="str">
            <v/>
          </cell>
          <cell r="AV28" t="str">
            <v/>
          </cell>
          <cell r="AW28" t="str">
            <v/>
          </cell>
          <cell r="AX28" t="str">
            <v/>
          </cell>
          <cell r="AY28">
            <v>251827.73324773234</v>
          </cell>
          <cell r="AZ28" t="str">
            <v/>
          </cell>
          <cell r="BA28" t="str">
            <v/>
          </cell>
          <cell r="BB28" t="str">
            <v/>
          </cell>
          <cell r="BC28" t="str">
            <v/>
          </cell>
          <cell r="BD28" t="str">
            <v/>
          </cell>
          <cell r="BE28" t="str">
            <v/>
          </cell>
          <cell r="BF28" t="str">
            <v/>
          </cell>
        </row>
        <row r="29">
          <cell r="B29" t="str">
            <v/>
          </cell>
          <cell r="C29" t="str">
            <v/>
          </cell>
          <cell r="D29" t="str">
            <v/>
          </cell>
          <cell r="E29" t="str">
            <v/>
          </cell>
          <cell r="F29" t="str">
            <v/>
          </cell>
          <cell r="G29" t="str">
            <v/>
          </cell>
          <cell r="H29" t="str">
            <v/>
          </cell>
          <cell r="I29" t="str">
            <v/>
          </cell>
          <cell r="J29" t="str">
            <v/>
          </cell>
          <cell r="K29" t="str">
            <v/>
          </cell>
          <cell r="L29" t="str">
            <v/>
          </cell>
          <cell r="M29" t="str">
            <v/>
          </cell>
          <cell r="N29" t="str">
            <v/>
          </cell>
          <cell r="O29" t="str">
            <v/>
          </cell>
          <cell r="P29" t="str">
            <v/>
          </cell>
          <cell r="Q29" t="str">
            <v/>
          </cell>
          <cell r="R29" t="str">
            <v/>
          </cell>
          <cell r="S29" t="str">
            <v/>
          </cell>
          <cell r="T29" t="str">
            <v/>
          </cell>
          <cell r="U29" t="str">
            <v/>
          </cell>
          <cell r="V29" t="str">
            <v/>
          </cell>
          <cell r="W29" t="str">
            <v/>
          </cell>
          <cell r="X29" t="str">
            <v/>
          </cell>
          <cell r="Y29" t="str">
            <v/>
          </cell>
          <cell r="Z29" t="str">
            <v/>
          </cell>
          <cell r="AA29" t="str">
            <v/>
          </cell>
          <cell r="AB29" t="str">
            <v/>
          </cell>
          <cell r="AC29" t="str">
            <v/>
          </cell>
          <cell r="AD29" t="str">
            <v/>
          </cell>
          <cell r="AE29" t="str">
            <v/>
          </cell>
          <cell r="AF29">
            <v>0</v>
          </cell>
          <cell r="AG29" t="str">
            <v/>
          </cell>
          <cell r="AH29" t="str">
            <v/>
          </cell>
          <cell r="AI29" t="str">
            <v/>
          </cell>
          <cell r="AJ29" t="str">
            <v/>
          </cell>
          <cell r="AK29" t="str">
            <v/>
          </cell>
          <cell r="AL29" t="str">
            <v/>
          </cell>
          <cell r="AM29" t="str">
            <v/>
          </cell>
          <cell r="AN29" t="str">
            <v/>
          </cell>
          <cell r="AO29" t="str">
            <v/>
          </cell>
          <cell r="AP29" t="str">
            <v/>
          </cell>
          <cell r="AQ29">
            <v>197242.06980000003</v>
          </cell>
          <cell r="AR29" t="str">
            <v/>
          </cell>
          <cell r="AS29" t="str">
            <v/>
          </cell>
          <cell r="AT29" t="str">
            <v/>
          </cell>
          <cell r="AU29" t="str">
            <v/>
          </cell>
          <cell r="AV29" t="str">
            <v/>
          </cell>
          <cell r="AW29" t="str">
            <v/>
          </cell>
          <cell r="AX29" t="str">
            <v/>
          </cell>
          <cell r="AY29" t="str">
            <v/>
          </cell>
          <cell r="AZ29" t="str">
            <v/>
          </cell>
          <cell r="BA29" t="str">
            <v/>
          </cell>
          <cell r="BB29" t="str">
            <v/>
          </cell>
          <cell r="BC29" t="str">
            <v/>
          </cell>
          <cell r="BD29" t="str">
            <v/>
          </cell>
          <cell r="BE29" t="str">
            <v/>
          </cell>
          <cell r="BF29" t="str">
            <v/>
          </cell>
        </row>
        <row r="30">
          <cell r="B30" t="str">
            <v/>
          </cell>
          <cell r="C30" t="str">
            <v/>
          </cell>
          <cell r="D30" t="str">
            <v/>
          </cell>
          <cell r="E30" t="str">
            <v/>
          </cell>
          <cell r="F30" t="str">
            <v/>
          </cell>
          <cell r="G30" t="str">
            <v/>
          </cell>
          <cell r="H30" t="str">
            <v/>
          </cell>
          <cell r="I30" t="str">
            <v/>
          </cell>
          <cell r="J30" t="str">
            <v/>
          </cell>
          <cell r="K30" t="str">
            <v/>
          </cell>
          <cell r="L30" t="str">
            <v/>
          </cell>
          <cell r="M30" t="str">
            <v/>
          </cell>
          <cell r="N30" t="str">
            <v/>
          </cell>
          <cell r="O30" t="str">
            <v/>
          </cell>
          <cell r="P30" t="str">
            <v/>
          </cell>
          <cell r="Q30" t="str">
            <v/>
          </cell>
          <cell r="R30" t="str">
            <v/>
          </cell>
          <cell r="S30" t="str">
            <v/>
          </cell>
          <cell r="T30" t="str">
            <v/>
          </cell>
          <cell r="U30" t="str">
            <v/>
          </cell>
          <cell r="V30" t="str">
            <v/>
          </cell>
          <cell r="W30" t="str">
            <v/>
          </cell>
          <cell r="X30" t="str">
            <v/>
          </cell>
          <cell r="Y30">
            <v>56739.241999999998</v>
          </cell>
          <cell r="Z30" t="str">
            <v/>
          </cell>
          <cell r="AA30">
            <v>8955.5240228723706</v>
          </cell>
          <cell r="AB30">
            <v>22103.450276953256</v>
          </cell>
          <cell r="AC30">
            <v>16177.739687999998</v>
          </cell>
          <cell r="AD30">
            <v>105972.51532000001</v>
          </cell>
          <cell r="AE30">
            <v>165310.43574356026</v>
          </cell>
          <cell r="AF30">
            <v>0</v>
          </cell>
          <cell r="AG30">
            <v>3149.7202379999999</v>
          </cell>
          <cell r="AH30" t="str">
            <v/>
          </cell>
          <cell r="AI30" t="str">
            <v/>
          </cell>
          <cell r="AJ30" t="str">
            <v/>
          </cell>
          <cell r="AK30" t="str">
            <v/>
          </cell>
          <cell r="AL30" t="str">
            <v/>
          </cell>
          <cell r="AM30" t="str">
            <v/>
          </cell>
          <cell r="AN30" t="str">
            <v/>
          </cell>
          <cell r="AO30">
            <v>515125.93</v>
          </cell>
          <cell r="AP30" t="str">
            <v/>
          </cell>
          <cell r="AQ30" t="str">
            <v/>
          </cell>
          <cell r="AR30" t="str">
            <v/>
          </cell>
          <cell r="AS30" t="str">
            <v/>
          </cell>
          <cell r="AT30">
            <v>4431</v>
          </cell>
          <cell r="AU30">
            <v>13850</v>
          </cell>
          <cell r="AV30">
            <v>467198.79705829866</v>
          </cell>
          <cell r="AW30">
            <v>61869.502752339235</v>
          </cell>
          <cell r="AX30" t="str">
            <v/>
          </cell>
          <cell r="AY30">
            <v>43366.400999999998</v>
          </cell>
          <cell r="AZ30">
            <v>4157.4857142857136</v>
          </cell>
          <cell r="BA30">
            <v>4431</v>
          </cell>
          <cell r="BB30" t="str">
            <v/>
          </cell>
          <cell r="BC30" t="str">
            <v/>
          </cell>
          <cell r="BD30" t="str">
            <v/>
          </cell>
          <cell r="BE30" t="str">
            <v/>
          </cell>
          <cell r="BF30" t="str">
            <v/>
          </cell>
        </row>
        <row r="31">
          <cell r="B31" t="str">
            <v/>
          </cell>
          <cell r="C31" t="str">
            <v/>
          </cell>
          <cell r="D31" t="str">
            <v/>
          </cell>
          <cell r="E31" t="str">
            <v/>
          </cell>
          <cell r="F31" t="str">
            <v/>
          </cell>
          <cell r="G31" t="str">
            <v/>
          </cell>
          <cell r="H31" t="str">
            <v/>
          </cell>
          <cell r="I31" t="str">
            <v/>
          </cell>
          <cell r="J31" t="str">
            <v/>
          </cell>
          <cell r="K31" t="str">
            <v/>
          </cell>
          <cell r="L31" t="str">
            <v/>
          </cell>
          <cell r="M31" t="str">
            <v/>
          </cell>
          <cell r="N31" t="str">
            <v/>
          </cell>
          <cell r="O31" t="str">
            <v/>
          </cell>
          <cell r="P31" t="str">
            <v/>
          </cell>
          <cell r="Q31" t="str">
            <v/>
          </cell>
          <cell r="R31" t="str">
            <v/>
          </cell>
          <cell r="S31" t="str">
            <v/>
          </cell>
          <cell r="T31" t="str">
            <v/>
          </cell>
          <cell r="U31" t="str">
            <v/>
          </cell>
          <cell r="V31" t="str">
            <v/>
          </cell>
          <cell r="W31" t="str">
            <v/>
          </cell>
          <cell r="X31" t="str">
            <v/>
          </cell>
          <cell r="Y31" t="str">
            <v/>
          </cell>
          <cell r="Z31" t="str">
            <v/>
          </cell>
          <cell r="AA31" t="str">
            <v/>
          </cell>
          <cell r="AB31" t="str">
            <v/>
          </cell>
          <cell r="AC31" t="str">
            <v/>
          </cell>
          <cell r="AD31" t="str">
            <v/>
          </cell>
          <cell r="AE31" t="str">
            <v/>
          </cell>
          <cell r="AF31">
            <v>0</v>
          </cell>
          <cell r="AG31" t="str">
            <v/>
          </cell>
          <cell r="AH31" t="str">
            <v/>
          </cell>
          <cell r="AI31" t="str">
            <v/>
          </cell>
          <cell r="AJ31" t="str">
            <v/>
          </cell>
          <cell r="AK31" t="str">
            <v/>
          </cell>
          <cell r="AL31" t="str">
            <v/>
          </cell>
          <cell r="AM31" t="str">
            <v/>
          </cell>
          <cell r="AN31" t="str">
            <v/>
          </cell>
          <cell r="AO31" t="str">
            <v/>
          </cell>
          <cell r="AP31" t="str">
            <v/>
          </cell>
          <cell r="AQ31" t="str">
            <v/>
          </cell>
          <cell r="AR31" t="str">
            <v/>
          </cell>
          <cell r="AS31" t="str">
            <v/>
          </cell>
          <cell r="AT31" t="str">
            <v/>
          </cell>
          <cell r="AU31" t="str">
            <v/>
          </cell>
          <cell r="AV31" t="str">
            <v/>
          </cell>
          <cell r="AW31" t="str">
            <v/>
          </cell>
          <cell r="AX31" t="str">
            <v/>
          </cell>
          <cell r="AY31" t="str">
            <v/>
          </cell>
          <cell r="AZ31" t="str">
            <v/>
          </cell>
          <cell r="BA31" t="str">
            <v/>
          </cell>
          <cell r="BB31" t="str">
            <v/>
          </cell>
          <cell r="BC31" t="str">
            <v/>
          </cell>
          <cell r="BD31" t="str">
            <v/>
          </cell>
          <cell r="BE31" t="str">
            <v/>
          </cell>
          <cell r="BF31" t="str">
            <v/>
          </cell>
        </row>
        <row r="32">
          <cell r="B32" t="str">
            <v/>
          </cell>
          <cell r="C32" t="str">
            <v/>
          </cell>
          <cell r="D32" t="str">
            <v/>
          </cell>
          <cell r="E32" t="str">
            <v/>
          </cell>
          <cell r="F32" t="str">
            <v/>
          </cell>
          <cell r="G32" t="str">
            <v/>
          </cell>
          <cell r="H32" t="str">
            <v/>
          </cell>
          <cell r="I32" t="str">
            <v/>
          </cell>
          <cell r="J32" t="str">
            <v/>
          </cell>
          <cell r="K32" t="str">
            <v/>
          </cell>
          <cell r="L32" t="str">
            <v/>
          </cell>
          <cell r="M32" t="str">
            <v/>
          </cell>
          <cell r="N32" t="str">
            <v/>
          </cell>
          <cell r="O32" t="str">
            <v/>
          </cell>
          <cell r="P32" t="str">
            <v/>
          </cell>
          <cell r="Q32" t="str">
            <v/>
          </cell>
          <cell r="R32" t="str">
            <v/>
          </cell>
          <cell r="S32" t="str">
            <v/>
          </cell>
          <cell r="T32" t="str">
            <v/>
          </cell>
          <cell r="U32" t="str">
            <v/>
          </cell>
          <cell r="V32" t="str">
            <v/>
          </cell>
          <cell r="W32" t="str">
            <v/>
          </cell>
          <cell r="X32" t="str">
            <v/>
          </cell>
          <cell r="Y32" t="str">
            <v/>
          </cell>
          <cell r="Z32" t="str">
            <v/>
          </cell>
          <cell r="AA32" t="str">
            <v/>
          </cell>
          <cell r="AB32" t="str">
            <v/>
          </cell>
          <cell r="AC32" t="str">
            <v/>
          </cell>
          <cell r="AD32" t="str">
            <v/>
          </cell>
          <cell r="AE32" t="str">
            <v/>
          </cell>
          <cell r="AF32">
            <v>0</v>
          </cell>
          <cell r="AG32" t="str">
            <v/>
          </cell>
          <cell r="AH32" t="str">
            <v/>
          </cell>
          <cell r="AI32" t="str">
            <v/>
          </cell>
          <cell r="AJ32" t="str">
            <v/>
          </cell>
          <cell r="AK32" t="str">
            <v/>
          </cell>
          <cell r="AL32" t="str">
            <v/>
          </cell>
          <cell r="AM32" t="str">
            <v/>
          </cell>
          <cell r="AN32" t="str">
            <v/>
          </cell>
          <cell r="AO32" t="str">
            <v/>
          </cell>
          <cell r="AP32" t="str">
            <v/>
          </cell>
          <cell r="AQ32" t="str">
            <v/>
          </cell>
          <cell r="AR32" t="str">
            <v/>
          </cell>
          <cell r="AS32" t="str">
            <v/>
          </cell>
          <cell r="AT32" t="str">
            <v/>
          </cell>
          <cell r="AU32" t="str">
            <v/>
          </cell>
          <cell r="AV32" t="str">
            <v/>
          </cell>
          <cell r="AW32">
            <v>5000</v>
          </cell>
          <cell r="AX32">
            <v>47789</v>
          </cell>
          <cell r="AY32" t="str">
            <v/>
          </cell>
          <cell r="AZ32" t="str">
            <v/>
          </cell>
          <cell r="BA32" t="str">
            <v/>
          </cell>
          <cell r="BB32" t="str">
            <v/>
          </cell>
          <cell r="BC32" t="str">
            <v/>
          </cell>
          <cell r="BD32" t="str">
            <v/>
          </cell>
          <cell r="BE32" t="str">
            <v/>
          </cell>
          <cell r="BF32" t="str">
            <v/>
          </cell>
        </row>
        <row r="33">
          <cell r="B33" t="str">
            <v/>
          </cell>
          <cell r="C33" t="str">
            <v/>
          </cell>
          <cell r="D33" t="str">
            <v/>
          </cell>
          <cell r="E33" t="str">
            <v/>
          </cell>
          <cell r="F33" t="str">
            <v/>
          </cell>
          <cell r="G33" t="str">
            <v/>
          </cell>
          <cell r="H33" t="str">
            <v/>
          </cell>
          <cell r="I33" t="str">
            <v/>
          </cell>
          <cell r="J33" t="str">
            <v/>
          </cell>
          <cell r="K33" t="str">
            <v/>
          </cell>
          <cell r="L33" t="str">
            <v/>
          </cell>
          <cell r="M33" t="str">
            <v/>
          </cell>
          <cell r="N33" t="str">
            <v/>
          </cell>
          <cell r="O33" t="str">
            <v/>
          </cell>
          <cell r="P33" t="str">
            <v/>
          </cell>
          <cell r="Q33" t="str">
            <v/>
          </cell>
          <cell r="R33" t="str">
            <v/>
          </cell>
          <cell r="S33" t="str">
            <v/>
          </cell>
          <cell r="T33" t="str">
            <v/>
          </cell>
          <cell r="U33" t="str">
            <v/>
          </cell>
          <cell r="V33" t="str">
            <v/>
          </cell>
          <cell r="W33" t="str">
            <v/>
          </cell>
          <cell r="X33" t="str">
            <v/>
          </cell>
          <cell r="Y33" t="str">
            <v/>
          </cell>
          <cell r="Z33" t="str">
            <v/>
          </cell>
          <cell r="AA33" t="str">
            <v/>
          </cell>
          <cell r="AB33" t="str">
            <v/>
          </cell>
          <cell r="AC33" t="str">
            <v/>
          </cell>
          <cell r="AD33" t="str">
            <v/>
          </cell>
          <cell r="AE33" t="str">
            <v/>
          </cell>
          <cell r="AF33">
            <v>0</v>
          </cell>
          <cell r="AG33" t="str">
            <v/>
          </cell>
          <cell r="AH33" t="str">
            <v/>
          </cell>
          <cell r="AI33" t="str">
            <v/>
          </cell>
          <cell r="AJ33" t="str">
            <v/>
          </cell>
          <cell r="AK33" t="str">
            <v/>
          </cell>
          <cell r="AL33" t="str">
            <v/>
          </cell>
          <cell r="AM33" t="str">
            <v/>
          </cell>
          <cell r="AN33" t="str">
            <v/>
          </cell>
          <cell r="AO33" t="str">
            <v/>
          </cell>
          <cell r="AP33" t="str">
            <v/>
          </cell>
          <cell r="AQ33" t="str">
            <v/>
          </cell>
          <cell r="AR33" t="str">
            <v/>
          </cell>
          <cell r="AS33" t="str">
            <v/>
          </cell>
          <cell r="AT33" t="str">
            <v/>
          </cell>
          <cell r="AU33" t="str">
            <v/>
          </cell>
          <cell r="AV33" t="str">
            <v/>
          </cell>
          <cell r="AW33" t="str">
            <v/>
          </cell>
          <cell r="AX33" t="str">
            <v/>
          </cell>
          <cell r="AY33">
            <v>543498.55000000005</v>
          </cell>
          <cell r="AZ33" t="str">
            <v/>
          </cell>
          <cell r="BA33" t="str">
            <v/>
          </cell>
          <cell r="BB33" t="str">
            <v/>
          </cell>
          <cell r="BC33" t="str">
            <v/>
          </cell>
          <cell r="BD33" t="str">
            <v/>
          </cell>
          <cell r="BE33" t="str">
            <v/>
          </cell>
          <cell r="BF33" t="str">
            <v/>
          </cell>
        </row>
        <row r="34">
          <cell r="B34" t="str">
            <v/>
          </cell>
          <cell r="C34" t="str">
            <v/>
          </cell>
          <cell r="D34" t="str">
            <v/>
          </cell>
          <cell r="E34" t="str">
            <v/>
          </cell>
          <cell r="F34" t="str">
            <v/>
          </cell>
          <cell r="G34" t="str">
            <v/>
          </cell>
          <cell r="H34" t="str">
            <v/>
          </cell>
          <cell r="I34" t="str">
            <v/>
          </cell>
          <cell r="J34" t="str">
            <v/>
          </cell>
          <cell r="K34" t="str">
            <v/>
          </cell>
          <cell r="L34" t="str">
            <v/>
          </cell>
          <cell r="M34" t="str">
            <v/>
          </cell>
          <cell r="N34" t="str">
            <v/>
          </cell>
          <cell r="O34" t="str">
            <v/>
          </cell>
          <cell r="P34" t="str">
            <v/>
          </cell>
          <cell r="Q34" t="str">
            <v/>
          </cell>
          <cell r="R34" t="str">
            <v/>
          </cell>
          <cell r="S34" t="str">
            <v/>
          </cell>
          <cell r="T34" t="str">
            <v/>
          </cell>
          <cell r="U34" t="str">
            <v/>
          </cell>
          <cell r="V34" t="str">
            <v/>
          </cell>
          <cell r="W34" t="str">
            <v/>
          </cell>
          <cell r="X34" t="str">
            <v/>
          </cell>
          <cell r="Y34" t="str">
            <v/>
          </cell>
          <cell r="Z34" t="str">
            <v/>
          </cell>
          <cell r="AA34" t="str">
            <v/>
          </cell>
          <cell r="AB34" t="str">
            <v/>
          </cell>
          <cell r="AC34" t="str">
            <v/>
          </cell>
          <cell r="AD34" t="str">
            <v/>
          </cell>
          <cell r="AE34" t="str">
            <v/>
          </cell>
          <cell r="AF34">
            <v>0</v>
          </cell>
          <cell r="AG34" t="str">
            <v/>
          </cell>
          <cell r="AH34" t="str">
            <v/>
          </cell>
          <cell r="AI34" t="str">
            <v/>
          </cell>
          <cell r="AJ34" t="str">
            <v/>
          </cell>
          <cell r="AK34" t="str">
            <v/>
          </cell>
          <cell r="AL34" t="str">
            <v/>
          </cell>
          <cell r="AM34" t="str">
            <v/>
          </cell>
          <cell r="AN34" t="str">
            <v/>
          </cell>
          <cell r="AO34" t="str">
            <v/>
          </cell>
          <cell r="AP34" t="str">
            <v/>
          </cell>
          <cell r="AQ34" t="str">
            <v/>
          </cell>
          <cell r="AR34" t="str">
            <v/>
          </cell>
          <cell r="AS34" t="str">
            <v/>
          </cell>
          <cell r="AT34" t="str">
            <v/>
          </cell>
          <cell r="AU34" t="str">
            <v/>
          </cell>
          <cell r="AV34">
            <v>607604</v>
          </cell>
          <cell r="AW34" t="str">
            <v/>
          </cell>
          <cell r="AX34" t="str">
            <v/>
          </cell>
          <cell r="AY34" t="str">
            <v/>
          </cell>
          <cell r="AZ34" t="str">
            <v/>
          </cell>
          <cell r="BA34" t="str">
            <v/>
          </cell>
          <cell r="BB34" t="str">
            <v/>
          </cell>
          <cell r="BC34" t="str">
            <v/>
          </cell>
          <cell r="BD34" t="str">
            <v/>
          </cell>
          <cell r="BE34" t="str">
            <v/>
          </cell>
          <cell r="BF34" t="str">
            <v/>
          </cell>
        </row>
        <row r="35">
          <cell r="B35" t="str">
            <v/>
          </cell>
          <cell r="C35" t="str">
            <v/>
          </cell>
          <cell r="D35" t="str">
            <v/>
          </cell>
          <cell r="E35" t="str">
            <v/>
          </cell>
          <cell r="F35" t="str">
            <v/>
          </cell>
          <cell r="G35" t="str">
            <v/>
          </cell>
          <cell r="H35" t="str">
            <v/>
          </cell>
          <cell r="I35" t="str">
            <v/>
          </cell>
          <cell r="J35" t="str">
            <v/>
          </cell>
          <cell r="K35" t="str">
            <v/>
          </cell>
          <cell r="L35" t="str">
            <v/>
          </cell>
          <cell r="M35" t="str">
            <v/>
          </cell>
          <cell r="N35" t="str">
            <v/>
          </cell>
          <cell r="O35" t="str">
            <v/>
          </cell>
          <cell r="P35" t="str">
            <v/>
          </cell>
          <cell r="Q35" t="str">
            <v/>
          </cell>
          <cell r="R35" t="str">
            <v/>
          </cell>
          <cell r="S35" t="str">
            <v/>
          </cell>
          <cell r="T35" t="str">
            <v/>
          </cell>
          <cell r="U35" t="str">
            <v/>
          </cell>
          <cell r="V35" t="str">
            <v/>
          </cell>
          <cell r="W35" t="str">
            <v/>
          </cell>
          <cell r="X35" t="str">
            <v/>
          </cell>
          <cell r="Y35" t="str">
            <v/>
          </cell>
          <cell r="Z35" t="str">
            <v/>
          </cell>
          <cell r="AA35" t="str">
            <v/>
          </cell>
          <cell r="AB35" t="str">
            <v/>
          </cell>
          <cell r="AC35" t="str">
            <v/>
          </cell>
          <cell r="AD35" t="str">
            <v/>
          </cell>
          <cell r="AE35" t="str">
            <v/>
          </cell>
          <cell r="AF35">
            <v>0</v>
          </cell>
          <cell r="AG35" t="str">
            <v/>
          </cell>
          <cell r="AH35" t="str">
            <v/>
          </cell>
          <cell r="AI35" t="str">
            <v/>
          </cell>
          <cell r="AJ35" t="str">
            <v/>
          </cell>
          <cell r="AK35" t="str">
            <v/>
          </cell>
          <cell r="AL35" t="str">
            <v/>
          </cell>
          <cell r="AM35" t="str">
            <v/>
          </cell>
          <cell r="AN35" t="str">
            <v/>
          </cell>
          <cell r="AO35" t="str">
            <v/>
          </cell>
          <cell r="AP35" t="str">
            <v/>
          </cell>
          <cell r="AQ35" t="str">
            <v/>
          </cell>
          <cell r="AR35" t="str">
            <v/>
          </cell>
          <cell r="AS35" t="str">
            <v/>
          </cell>
          <cell r="AT35" t="str">
            <v/>
          </cell>
          <cell r="AU35" t="str">
            <v/>
          </cell>
          <cell r="AV35">
            <v>146914.59999999998</v>
          </cell>
          <cell r="AW35">
            <v>309251</v>
          </cell>
          <cell r="AX35" t="str">
            <v/>
          </cell>
          <cell r="AY35" t="str">
            <v/>
          </cell>
          <cell r="AZ35" t="str">
            <v/>
          </cell>
          <cell r="BA35" t="str">
            <v/>
          </cell>
          <cell r="BB35" t="str">
            <v/>
          </cell>
          <cell r="BC35" t="str">
            <v/>
          </cell>
          <cell r="BD35" t="str">
            <v/>
          </cell>
          <cell r="BE35" t="str">
            <v/>
          </cell>
          <cell r="BF35" t="str">
            <v/>
          </cell>
        </row>
        <row r="36">
          <cell r="B36" t="str">
            <v/>
          </cell>
          <cell r="C36" t="str">
            <v/>
          </cell>
          <cell r="D36" t="str">
            <v/>
          </cell>
          <cell r="E36" t="str">
            <v/>
          </cell>
          <cell r="F36" t="str">
            <v/>
          </cell>
          <cell r="G36" t="str">
            <v/>
          </cell>
          <cell r="H36" t="str">
            <v/>
          </cell>
          <cell r="I36" t="str">
            <v/>
          </cell>
          <cell r="J36" t="str">
            <v/>
          </cell>
          <cell r="K36" t="str">
            <v/>
          </cell>
          <cell r="L36" t="str">
            <v/>
          </cell>
          <cell r="M36" t="str">
            <v/>
          </cell>
          <cell r="N36" t="str">
            <v/>
          </cell>
          <cell r="O36" t="str">
            <v/>
          </cell>
          <cell r="P36" t="str">
            <v/>
          </cell>
          <cell r="Q36" t="str">
            <v/>
          </cell>
          <cell r="R36" t="str">
            <v/>
          </cell>
          <cell r="S36" t="str">
            <v/>
          </cell>
          <cell r="T36" t="str">
            <v/>
          </cell>
          <cell r="U36" t="str">
            <v/>
          </cell>
          <cell r="V36" t="str">
            <v/>
          </cell>
          <cell r="W36" t="str">
            <v/>
          </cell>
          <cell r="X36" t="str">
            <v/>
          </cell>
          <cell r="Y36" t="str">
            <v/>
          </cell>
          <cell r="Z36" t="str">
            <v/>
          </cell>
          <cell r="AA36" t="str">
            <v/>
          </cell>
          <cell r="AB36" t="str">
            <v/>
          </cell>
          <cell r="AC36" t="str">
            <v/>
          </cell>
          <cell r="AD36" t="str">
            <v/>
          </cell>
          <cell r="AE36">
            <v>20000</v>
          </cell>
          <cell r="AF36">
            <v>0</v>
          </cell>
          <cell r="AG36" t="str">
            <v/>
          </cell>
          <cell r="AH36" t="str">
            <v/>
          </cell>
          <cell r="AI36" t="str">
            <v/>
          </cell>
          <cell r="AJ36" t="str">
            <v/>
          </cell>
          <cell r="AK36" t="str">
            <v/>
          </cell>
          <cell r="AL36" t="str">
            <v/>
          </cell>
          <cell r="AM36" t="str">
            <v/>
          </cell>
          <cell r="AN36" t="str">
            <v/>
          </cell>
          <cell r="AO36" t="str">
            <v/>
          </cell>
          <cell r="AP36" t="str">
            <v/>
          </cell>
          <cell r="AQ36" t="str">
            <v/>
          </cell>
          <cell r="AR36" t="str">
            <v/>
          </cell>
          <cell r="AS36" t="str">
            <v/>
          </cell>
          <cell r="AT36" t="str">
            <v/>
          </cell>
          <cell r="AU36" t="str">
            <v/>
          </cell>
          <cell r="AV36" t="str">
            <v/>
          </cell>
          <cell r="AW36" t="str">
            <v/>
          </cell>
          <cell r="AX36" t="str">
            <v/>
          </cell>
          <cell r="AY36" t="str">
            <v/>
          </cell>
          <cell r="AZ36" t="str">
            <v/>
          </cell>
          <cell r="BA36" t="str">
            <v/>
          </cell>
          <cell r="BB36" t="str">
            <v/>
          </cell>
          <cell r="BC36" t="str">
            <v/>
          </cell>
          <cell r="BD36" t="str">
            <v/>
          </cell>
          <cell r="BE36" t="str">
            <v/>
          </cell>
          <cell r="BF36" t="str">
            <v/>
          </cell>
        </row>
        <row r="37">
          <cell r="B37" t="str">
            <v/>
          </cell>
          <cell r="C37" t="str">
            <v/>
          </cell>
          <cell r="D37" t="str">
            <v/>
          </cell>
          <cell r="E37" t="str">
            <v/>
          </cell>
          <cell r="F37" t="str">
            <v/>
          </cell>
          <cell r="G37" t="str">
            <v/>
          </cell>
          <cell r="H37" t="str">
            <v/>
          </cell>
          <cell r="I37" t="str">
            <v/>
          </cell>
          <cell r="J37" t="str">
            <v/>
          </cell>
          <cell r="K37" t="str">
            <v/>
          </cell>
          <cell r="L37" t="str">
            <v/>
          </cell>
          <cell r="M37" t="str">
            <v/>
          </cell>
          <cell r="N37" t="str">
            <v/>
          </cell>
          <cell r="O37" t="str">
            <v/>
          </cell>
          <cell r="P37" t="str">
            <v/>
          </cell>
          <cell r="Q37" t="str">
            <v/>
          </cell>
          <cell r="R37" t="str">
            <v/>
          </cell>
          <cell r="S37" t="str">
            <v/>
          </cell>
          <cell r="T37" t="str">
            <v/>
          </cell>
          <cell r="U37" t="str">
            <v/>
          </cell>
          <cell r="V37" t="str">
            <v/>
          </cell>
          <cell r="W37" t="str">
            <v/>
          </cell>
          <cell r="X37" t="str">
            <v/>
          </cell>
          <cell r="Y37" t="str">
            <v/>
          </cell>
          <cell r="Z37" t="str">
            <v/>
          </cell>
          <cell r="AA37" t="str">
            <v/>
          </cell>
          <cell r="AB37" t="str">
            <v/>
          </cell>
          <cell r="AC37" t="str">
            <v/>
          </cell>
          <cell r="AD37" t="str">
            <v/>
          </cell>
          <cell r="AE37" t="str">
            <v/>
          </cell>
          <cell r="AF37">
            <v>3000</v>
          </cell>
          <cell r="AG37" t="str">
            <v/>
          </cell>
          <cell r="AH37" t="str">
            <v/>
          </cell>
          <cell r="AI37" t="str">
            <v/>
          </cell>
          <cell r="AJ37" t="str">
            <v/>
          </cell>
          <cell r="AK37" t="str">
            <v/>
          </cell>
          <cell r="AL37" t="str">
            <v/>
          </cell>
          <cell r="AM37" t="str">
            <v/>
          </cell>
          <cell r="AN37" t="str">
            <v/>
          </cell>
          <cell r="AO37" t="str">
            <v/>
          </cell>
          <cell r="AP37" t="str">
            <v/>
          </cell>
          <cell r="AQ37" t="str">
            <v/>
          </cell>
          <cell r="AR37" t="str">
            <v/>
          </cell>
          <cell r="AS37" t="str">
            <v/>
          </cell>
          <cell r="AT37" t="str">
            <v/>
          </cell>
          <cell r="AU37" t="str">
            <v/>
          </cell>
          <cell r="AV37" t="str">
            <v/>
          </cell>
          <cell r="AW37" t="str">
            <v/>
          </cell>
          <cell r="AX37" t="str">
            <v/>
          </cell>
          <cell r="AY37" t="str">
            <v/>
          </cell>
          <cell r="AZ37" t="str">
            <v/>
          </cell>
          <cell r="BA37" t="str">
            <v/>
          </cell>
          <cell r="BB37" t="str">
            <v/>
          </cell>
          <cell r="BC37" t="str">
            <v/>
          </cell>
          <cell r="BD37" t="str">
            <v/>
          </cell>
          <cell r="BE37" t="str">
            <v/>
          </cell>
          <cell r="BF37" t="str">
            <v/>
          </cell>
        </row>
        <row r="38">
          <cell r="B38" t="str">
            <v/>
          </cell>
          <cell r="C38" t="str">
            <v/>
          </cell>
          <cell r="D38" t="str">
            <v/>
          </cell>
          <cell r="E38" t="str">
            <v/>
          </cell>
          <cell r="F38" t="str">
            <v/>
          </cell>
          <cell r="G38" t="str">
            <v/>
          </cell>
          <cell r="H38" t="str">
            <v/>
          </cell>
          <cell r="I38" t="str">
            <v/>
          </cell>
          <cell r="J38" t="str">
            <v/>
          </cell>
          <cell r="K38" t="str">
            <v/>
          </cell>
          <cell r="L38" t="str">
            <v/>
          </cell>
          <cell r="M38" t="str">
            <v/>
          </cell>
          <cell r="N38" t="str">
            <v/>
          </cell>
          <cell r="O38" t="str">
            <v/>
          </cell>
          <cell r="P38" t="str">
            <v/>
          </cell>
          <cell r="Q38" t="str">
            <v/>
          </cell>
          <cell r="R38" t="str">
            <v/>
          </cell>
          <cell r="S38" t="str">
            <v/>
          </cell>
          <cell r="T38" t="str">
            <v/>
          </cell>
          <cell r="U38" t="str">
            <v/>
          </cell>
          <cell r="V38" t="str">
            <v/>
          </cell>
          <cell r="W38" t="str">
            <v/>
          </cell>
          <cell r="X38" t="str">
            <v/>
          </cell>
          <cell r="Y38" t="str">
            <v/>
          </cell>
          <cell r="Z38" t="str">
            <v/>
          </cell>
          <cell r="AA38" t="str">
            <v/>
          </cell>
          <cell r="AB38" t="str">
            <v/>
          </cell>
          <cell r="AC38" t="str">
            <v/>
          </cell>
          <cell r="AD38" t="str">
            <v/>
          </cell>
          <cell r="AE38" t="str">
            <v/>
          </cell>
          <cell r="AF38">
            <v>0</v>
          </cell>
          <cell r="AG38" t="str">
            <v/>
          </cell>
          <cell r="AH38" t="str">
            <v/>
          </cell>
          <cell r="AI38" t="str">
            <v/>
          </cell>
          <cell r="AJ38" t="str">
            <v/>
          </cell>
          <cell r="AK38" t="str">
            <v/>
          </cell>
          <cell r="AL38" t="str">
            <v/>
          </cell>
          <cell r="AM38" t="str">
            <v/>
          </cell>
          <cell r="AN38" t="str">
            <v/>
          </cell>
          <cell r="AO38" t="str">
            <v/>
          </cell>
          <cell r="AP38" t="str">
            <v/>
          </cell>
          <cell r="AQ38" t="str">
            <v/>
          </cell>
          <cell r="AR38" t="str">
            <v/>
          </cell>
          <cell r="AS38" t="str">
            <v/>
          </cell>
          <cell r="AT38">
            <v>12000</v>
          </cell>
          <cell r="AU38" t="str">
            <v/>
          </cell>
          <cell r="AV38" t="str">
            <v/>
          </cell>
          <cell r="AW38" t="str">
            <v/>
          </cell>
          <cell r="AX38" t="str">
            <v/>
          </cell>
          <cell r="AY38" t="str">
            <v/>
          </cell>
          <cell r="AZ38">
            <v>5000</v>
          </cell>
          <cell r="BA38">
            <v>18000</v>
          </cell>
          <cell r="BB38" t="str">
            <v/>
          </cell>
          <cell r="BC38" t="str">
            <v/>
          </cell>
          <cell r="BD38" t="str">
            <v/>
          </cell>
          <cell r="BE38" t="str">
            <v/>
          </cell>
          <cell r="BF38" t="str">
            <v/>
          </cell>
        </row>
        <row r="39">
          <cell r="B39" t="str">
            <v/>
          </cell>
          <cell r="C39" t="str">
            <v/>
          </cell>
          <cell r="D39" t="str">
            <v/>
          </cell>
          <cell r="E39" t="str">
            <v/>
          </cell>
          <cell r="F39" t="str">
            <v/>
          </cell>
          <cell r="G39" t="str">
            <v/>
          </cell>
          <cell r="H39" t="str">
            <v/>
          </cell>
          <cell r="I39" t="str">
            <v/>
          </cell>
          <cell r="J39" t="str">
            <v/>
          </cell>
          <cell r="K39" t="str">
            <v/>
          </cell>
          <cell r="L39" t="str">
            <v/>
          </cell>
          <cell r="M39" t="str">
            <v/>
          </cell>
          <cell r="N39" t="str">
            <v/>
          </cell>
          <cell r="O39" t="str">
            <v/>
          </cell>
          <cell r="P39" t="str">
            <v/>
          </cell>
          <cell r="Q39" t="str">
            <v/>
          </cell>
          <cell r="R39" t="str">
            <v/>
          </cell>
          <cell r="S39" t="str">
            <v/>
          </cell>
          <cell r="T39" t="str">
            <v/>
          </cell>
          <cell r="U39" t="str">
            <v/>
          </cell>
          <cell r="V39" t="str">
            <v/>
          </cell>
          <cell r="W39" t="str">
            <v/>
          </cell>
          <cell r="X39" t="str">
            <v/>
          </cell>
          <cell r="Y39" t="str">
            <v/>
          </cell>
          <cell r="Z39" t="str">
            <v/>
          </cell>
          <cell r="AA39" t="str">
            <v/>
          </cell>
          <cell r="AB39" t="str">
            <v/>
          </cell>
          <cell r="AC39" t="str">
            <v/>
          </cell>
          <cell r="AD39" t="str">
            <v/>
          </cell>
          <cell r="AE39" t="str">
            <v/>
          </cell>
          <cell r="AF39">
            <v>0</v>
          </cell>
          <cell r="AG39" t="str">
            <v/>
          </cell>
          <cell r="AH39" t="str">
            <v/>
          </cell>
          <cell r="AI39" t="str">
            <v/>
          </cell>
          <cell r="AJ39" t="str">
            <v/>
          </cell>
          <cell r="AK39" t="str">
            <v/>
          </cell>
          <cell r="AL39" t="str">
            <v/>
          </cell>
          <cell r="AM39" t="str">
            <v/>
          </cell>
          <cell r="AN39" t="str">
            <v/>
          </cell>
          <cell r="AO39" t="str">
            <v/>
          </cell>
          <cell r="AP39" t="str">
            <v/>
          </cell>
          <cell r="AQ39" t="str">
            <v/>
          </cell>
          <cell r="AR39" t="str">
            <v/>
          </cell>
          <cell r="AS39" t="str">
            <v/>
          </cell>
          <cell r="AT39" t="str">
            <v/>
          </cell>
          <cell r="AU39" t="str">
            <v/>
          </cell>
          <cell r="AV39" t="str">
            <v/>
          </cell>
          <cell r="AW39" t="str">
            <v/>
          </cell>
          <cell r="AX39" t="str">
            <v/>
          </cell>
          <cell r="AY39" t="str">
            <v/>
          </cell>
          <cell r="AZ39" t="str">
            <v/>
          </cell>
          <cell r="BA39" t="str">
            <v/>
          </cell>
          <cell r="BB39" t="str">
            <v/>
          </cell>
          <cell r="BC39" t="str">
            <v/>
          </cell>
          <cell r="BD39" t="str">
            <v/>
          </cell>
          <cell r="BE39" t="str">
            <v/>
          </cell>
          <cell r="BF39" t="str">
            <v/>
          </cell>
        </row>
        <row r="40">
          <cell r="B40" t="str">
            <v/>
          </cell>
          <cell r="C40" t="str">
            <v/>
          </cell>
          <cell r="D40" t="str">
            <v/>
          </cell>
          <cell r="E40" t="str">
            <v/>
          </cell>
          <cell r="F40" t="str">
            <v/>
          </cell>
          <cell r="G40" t="str">
            <v/>
          </cell>
          <cell r="H40" t="str">
            <v/>
          </cell>
          <cell r="I40" t="str">
            <v/>
          </cell>
          <cell r="J40" t="str">
            <v/>
          </cell>
          <cell r="K40" t="str">
            <v/>
          </cell>
          <cell r="L40" t="str">
            <v/>
          </cell>
          <cell r="M40" t="str">
            <v/>
          </cell>
          <cell r="N40" t="str">
            <v/>
          </cell>
          <cell r="O40" t="str">
            <v/>
          </cell>
          <cell r="P40" t="str">
            <v/>
          </cell>
          <cell r="Q40" t="str">
            <v/>
          </cell>
          <cell r="R40" t="str">
            <v/>
          </cell>
          <cell r="S40" t="str">
            <v/>
          </cell>
          <cell r="T40" t="str">
            <v/>
          </cell>
          <cell r="U40" t="str">
            <v/>
          </cell>
          <cell r="V40" t="str">
            <v/>
          </cell>
          <cell r="W40" t="str">
            <v/>
          </cell>
          <cell r="X40" t="str">
            <v/>
          </cell>
          <cell r="Y40" t="str">
            <v/>
          </cell>
          <cell r="Z40" t="str">
            <v/>
          </cell>
          <cell r="AA40" t="str">
            <v/>
          </cell>
          <cell r="AB40" t="str">
            <v/>
          </cell>
          <cell r="AC40" t="str">
            <v/>
          </cell>
          <cell r="AD40" t="str">
            <v/>
          </cell>
          <cell r="AE40" t="str">
            <v/>
          </cell>
          <cell r="AF40">
            <v>0</v>
          </cell>
          <cell r="AG40" t="str">
            <v/>
          </cell>
          <cell r="AH40" t="str">
            <v/>
          </cell>
          <cell r="AI40" t="str">
            <v/>
          </cell>
          <cell r="AJ40" t="str">
            <v/>
          </cell>
          <cell r="AK40" t="str">
            <v/>
          </cell>
          <cell r="AL40" t="str">
            <v/>
          </cell>
          <cell r="AM40" t="str">
            <v/>
          </cell>
          <cell r="AN40" t="str">
            <v/>
          </cell>
          <cell r="AO40" t="str">
            <v/>
          </cell>
          <cell r="AP40" t="str">
            <v/>
          </cell>
          <cell r="AQ40" t="str">
            <v/>
          </cell>
          <cell r="AR40" t="str">
            <v/>
          </cell>
          <cell r="AS40" t="str">
            <v/>
          </cell>
          <cell r="AT40" t="str">
            <v/>
          </cell>
          <cell r="AU40" t="str">
            <v/>
          </cell>
          <cell r="AV40" t="str">
            <v/>
          </cell>
          <cell r="AW40" t="str">
            <v/>
          </cell>
          <cell r="AX40" t="str">
            <v/>
          </cell>
          <cell r="AY40" t="str">
            <v/>
          </cell>
          <cell r="AZ40" t="str">
            <v/>
          </cell>
          <cell r="BA40" t="str">
            <v/>
          </cell>
          <cell r="BB40" t="str">
            <v/>
          </cell>
          <cell r="BC40" t="str">
            <v/>
          </cell>
          <cell r="BD40" t="str">
            <v/>
          </cell>
          <cell r="BE40" t="str">
            <v/>
          </cell>
          <cell r="BF40" t="str">
            <v/>
          </cell>
        </row>
        <row r="41">
          <cell r="B41" t="str">
            <v/>
          </cell>
          <cell r="C41" t="str">
            <v/>
          </cell>
          <cell r="D41" t="str">
            <v/>
          </cell>
          <cell r="E41" t="str">
            <v/>
          </cell>
          <cell r="F41" t="str">
            <v/>
          </cell>
          <cell r="G41" t="str">
            <v/>
          </cell>
          <cell r="H41" t="str">
            <v/>
          </cell>
          <cell r="I41" t="str">
            <v/>
          </cell>
          <cell r="J41" t="str">
            <v/>
          </cell>
          <cell r="K41" t="str">
            <v/>
          </cell>
          <cell r="L41" t="str">
            <v/>
          </cell>
          <cell r="M41" t="str">
            <v/>
          </cell>
          <cell r="N41" t="str">
            <v/>
          </cell>
          <cell r="O41" t="str">
            <v/>
          </cell>
          <cell r="P41" t="str">
            <v/>
          </cell>
          <cell r="Q41" t="str">
            <v/>
          </cell>
          <cell r="R41" t="str">
            <v/>
          </cell>
          <cell r="S41" t="str">
            <v/>
          </cell>
          <cell r="T41" t="str">
            <v/>
          </cell>
          <cell r="U41" t="str">
            <v/>
          </cell>
          <cell r="V41" t="str">
            <v/>
          </cell>
          <cell r="W41" t="str">
            <v/>
          </cell>
          <cell r="X41" t="str">
            <v/>
          </cell>
          <cell r="Y41" t="str">
            <v/>
          </cell>
          <cell r="Z41" t="str">
            <v/>
          </cell>
          <cell r="AA41" t="str">
            <v/>
          </cell>
          <cell r="AB41" t="str">
            <v/>
          </cell>
          <cell r="AC41" t="str">
            <v/>
          </cell>
          <cell r="AD41" t="str">
            <v/>
          </cell>
          <cell r="AE41" t="str">
            <v/>
          </cell>
          <cell r="AF41">
            <v>0</v>
          </cell>
          <cell r="AG41" t="str">
            <v/>
          </cell>
          <cell r="AH41" t="str">
            <v/>
          </cell>
          <cell r="AI41" t="str">
            <v/>
          </cell>
          <cell r="AJ41" t="str">
            <v/>
          </cell>
          <cell r="AK41" t="str">
            <v/>
          </cell>
          <cell r="AL41" t="str">
            <v/>
          </cell>
          <cell r="AM41" t="str">
            <v/>
          </cell>
          <cell r="AN41" t="str">
            <v/>
          </cell>
          <cell r="AO41" t="str">
            <v/>
          </cell>
          <cell r="AP41" t="str">
            <v/>
          </cell>
          <cell r="AQ41" t="str">
            <v/>
          </cell>
          <cell r="AR41" t="str">
            <v/>
          </cell>
          <cell r="AS41" t="str">
            <v/>
          </cell>
          <cell r="AT41" t="str">
            <v/>
          </cell>
          <cell r="AU41">
            <v>1000</v>
          </cell>
          <cell r="AV41" t="str">
            <v/>
          </cell>
          <cell r="AW41" t="str">
            <v/>
          </cell>
          <cell r="AX41" t="str">
            <v/>
          </cell>
          <cell r="AY41" t="str">
            <v/>
          </cell>
          <cell r="AZ41" t="str">
            <v/>
          </cell>
          <cell r="BA41" t="str">
            <v/>
          </cell>
          <cell r="BB41" t="str">
            <v/>
          </cell>
          <cell r="BC41" t="str">
            <v/>
          </cell>
          <cell r="BD41" t="str">
            <v/>
          </cell>
          <cell r="BE41" t="str">
            <v/>
          </cell>
          <cell r="BF41" t="str">
            <v/>
          </cell>
        </row>
        <row r="42">
          <cell r="B42" t="str">
            <v/>
          </cell>
          <cell r="C42" t="str">
            <v/>
          </cell>
          <cell r="D42" t="str">
            <v/>
          </cell>
          <cell r="E42" t="str">
            <v/>
          </cell>
          <cell r="F42" t="str">
            <v/>
          </cell>
          <cell r="G42" t="str">
            <v/>
          </cell>
          <cell r="H42" t="str">
            <v/>
          </cell>
          <cell r="I42" t="str">
            <v/>
          </cell>
          <cell r="J42" t="str">
            <v/>
          </cell>
          <cell r="K42" t="str">
            <v/>
          </cell>
          <cell r="L42" t="str">
            <v/>
          </cell>
          <cell r="M42" t="str">
            <v/>
          </cell>
          <cell r="N42" t="str">
            <v/>
          </cell>
          <cell r="O42" t="str">
            <v/>
          </cell>
          <cell r="P42" t="str">
            <v/>
          </cell>
          <cell r="Q42" t="str">
            <v/>
          </cell>
          <cell r="R42" t="str">
            <v/>
          </cell>
          <cell r="S42" t="str">
            <v/>
          </cell>
          <cell r="T42" t="str">
            <v/>
          </cell>
          <cell r="U42" t="str">
            <v/>
          </cell>
          <cell r="V42" t="str">
            <v/>
          </cell>
          <cell r="W42" t="str">
            <v/>
          </cell>
          <cell r="X42" t="str">
            <v/>
          </cell>
          <cell r="Y42" t="str">
            <v/>
          </cell>
          <cell r="Z42" t="str">
            <v/>
          </cell>
          <cell r="AA42" t="str">
            <v/>
          </cell>
          <cell r="AB42" t="str">
            <v/>
          </cell>
          <cell r="AC42" t="str">
            <v/>
          </cell>
          <cell r="AD42" t="str">
            <v/>
          </cell>
          <cell r="AE42" t="str">
            <v/>
          </cell>
          <cell r="AF42">
            <v>0</v>
          </cell>
          <cell r="AG42" t="str">
            <v/>
          </cell>
          <cell r="AH42" t="str">
            <v/>
          </cell>
          <cell r="AI42" t="str">
            <v/>
          </cell>
          <cell r="AJ42" t="str">
            <v/>
          </cell>
          <cell r="AK42" t="str">
            <v/>
          </cell>
          <cell r="AL42">
            <v>1385723.307</v>
          </cell>
          <cell r="AM42" t="str">
            <v/>
          </cell>
          <cell r="AN42" t="str">
            <v/>
          </cell>
          <cell r="AO42" t="str">
            <v/>
          </cell>
          <cell r="AP42" t="str">
            <v/>
          </cell>
          <cell r="AQ42" t="str">
            <v/>
          </cell>
          <cell r="AR42" t="str">
            <v/>
          </cell>
          <cell r="AS42" t="str">
            <v/>
          </cell>
          <cell r="AT42" t="str">
            <v/>
          </cell>
          <cell r="AU42" t="str">
            <v/>
          </cell>
          <cell r="AV42" t="str">
            <v/>
          </cell>
          <cell r="AW42" t="str">
            <v/>
          </cell>
          <cell r="AX42" t="str">
            <v/>
          </cell>
          <cell r="AY42" t="str">
            <v/>
          </cell>
          <cell r="AZ42" t="str">
            <v/>
          </cell>
          <cell r="BA42" t="str">
            <v/>
          </cell>
          <cell r="BB42" t="str">
            <v/>
          </cell>
          <cell r="BC42" t="str">
            <v/>
          </cell>
          <cell r="BD42" t="str">
            <v/>
          </cell>
          <cell r="BE42" t="str">
            <v/>
          </cell>
          <cell r="BF42" t="str">
            <v/>
          </cell>
        </row>
        <row r="43">
          <cell r="B43" t="str">
            <v/>
          </cell>
          <cell r="C43" t="str">
            <v/>
          </cell>
          <cell r="D43" t="str">
            <v/>
          </cell>
          <cell r="E43" t="str">
            <v/>
          </cell>
          <cell r="F43" t="str">
            <v/>
          </cell>
          <cell r="G43" t="str">
            <v/>
          </cell>
          <cell r="H43" t="str">
            <v/>
          </cell>
          <cell r="I43" t="str">
            <v/>
          </cell>
          <cell r="J43" t="str">
            <v/>
          </cell>
          <cell r="K43" t="str">
            <v/>
          </cell>
          <cell r="L43" t="str">
            <v/>
          </cell>
          <cell r="M43" t="str">
            <v/>
          </cell>
          <cell r="N43" t="str">
            <v/>
          </cell>
          <cell r="O43" t="str">
            <v/>
          </cell>
          <cell r="P43" t="str">
            <v/>
          </cell>
          <cell r="Q43" t="str">
            <v/>
          </cell>
          <cell r="R43" t="str">
            <v/>
          </cell>
          <cell r="S43" t="str">
            <v/>
          </cell>
          <cell r="T43" t="str">
            <v/>
          </cell>
          <cell r="U43" t="str">
            <v/>
          </cell>
          <cell r="V43" t="str">
            <v/>
          </cell>
          <cell r="W43" t="str">
            <v/>
          </cell>
          <cell r="X43" t="str">
            <v/>
          </cell>
          <cell r="Y43" t="str">
            <v/>
          </cell>
          <cell r="Z43" t="str">
            <v/>
          </cell>
          <cell r="AA43" t="str">
            <v/>
          </cell>
          <cell r="AB43" t="str">
            <v/>
          </cell>
          <cell r="AC43" t="str">
            <v/>
          </cell>
          <cell r="AD43" t="str">
            <v/>
          </cell>
          <cell r="AE43" t="str">
            <v/>
          </cell>
          <cell r="AF43">
            <v>0</v>
          </cell>
          <cell r="AG43" t="str">
            <v/>
          </cell>
          <cell r="AH43" t="str">
            <v/>
          </cell>
          <cell r="AI43" t="str">
            <v/>
          </cell>
          <cell r="AJ43" t="str">
            <v/>
          </cell>
          <cell r="AK43" t="str">
            <v/>
          </cell>
          <cell r="AL43" t="str">
            <v/>
          </cell>
          <cell r="AM43">
            <v>2509171.6622159998</v>
          </cell>
          <cell r="AN43" t="str">
            <v/>
          </cell>
          <cell r="AO43" t="str">
            <v/>
          </cell>
          <cell r="AP43" t="str">
            <v/>
          </cell>
          <cell r="AQ43" t="str">
            <v/>
          </cell>
          <cell r="AR43" t="str">
            <v/>
          </cell>
          <cell r="AS43" t="str">
            <v/>
          </cell>
          <cell r="AT43" t="str">
            <v/>
          </cell>
          <cell r="AU43" t="str">
            <v/>
          </cell>
          <cell r="AV43" t="str">
            <v/>
          </cell>
          <cell r="AW43" t="str">
            <v/>
          </cell>
          <cell r="AX43" t="str">
            <v/>
          </cell>
          <cell r="AY43" t="str">
            <v/>
          </cell>
          <cell r="AZ43" t="str">
            <v/>
          </cell>
          <cell r="BA43" t="str">
            <v/>
          </cell>
          <cell r="BB43" t="str">
            <v/>
          </cell>
          <cell r="BC43" t="str">
            <v/>
          </cell>
          <cell r="BD43" t="str">
            <v/>
          </cell>
          <cell r="BE43" t="str">
            <v/>
          </cell>
          <cell r="BF43" t="str">
            <v/>
          </cell>
        </row>
        <row r="44">
          <cell r="B44" t="str">
            <v/>
          </cell>
          <cell r="C44" t="str">
            <v/>
          </cell>
          <cell r="D44" t="str">
            <v/>
          </cell>
          <cell r="E44" t="str">
            <v/>
          </cell>
          <cell r="F44" t="str">
            <v/>
          </cell>
          <cell r="G44" t="str">
            <v/>
          </cell>
          <cell r="H44" t="str">
            <v/>
          </cell>
          <cell r="I44" t="str">
            <v/>
          </cell>
          <cell r="J44" t="str">
            <v/>
          </cell>
          <cell r="K44" t="str">
            <v/>
          </cell>
          <cell r="L44" t="str">
            <v/>
          </cell>
          <cell r="M44" t="str">
            <v/>
          </cell>
          <cell r="N44" t="str">
            <v/>
          </cell>
          <cell r="O44" t="str">
            <v/>
          </cell>
          <cell r="P44" t="str">
            <v/>
          </cell>
          <cell r="Q44" t="str">
            <v/>
          </cell>
          <cell r="R44" t="str">
            <v/>
          </cell>
          <cell r="S44" t="str">
            <v/>
          </cell>
          <cell r="T44" t="str">
            <v/>
          </cell>
          <cell r="U44" t="str">
            <v/>
          </cell>
          <cell r="V44" t="str">
            <v/>
          </cell>
          <cell r="W44" t="str">
            <v/>
          </cell>
          <cell r="X44" t="str">
            <v/>
          </cell>
          <cell r="Y44" t="str">
            <v/>
          </cell>
          <cell r="Z44" t="str">
            <v/>
          </cell>
          <cell r="AA44" t="str">
            <v/>
          </cell>
          <cell r="AB44" t="str">
            <v/>
          </cell>
          <cell r="AC44" t="str">
            <v/>
          </cell>
          <cell r="AD44" t="str">
            <v/>
          </cell>
          <cell r="AE44" t="str">
            <v/>
          </cell>
          <cell r="AF44">
            <v>0</v>
          </cell>
          <cell r="AG44" t="str">
            <v/>
          </cell>
          <cell r="AH44" t="str">
            <v/>
          </cell>
          <cell r="AI44" t="str">
            <v/>
          </cell>
          <cell r="AJ44" t="str">
            <v/>
          </cell>
          <cell r="AK44" t="str">
            <v/>
          </cell>
          <cell r="AL44" t="str">
            <v/>
          </cell>
          <cell r="AM44">
            <v>1000000</v>
          </cell>
          <cell r="AN44" t="str">
            <v/>
          </cell>
          <cell r="AO44" t="str">
            <v/>
          </cell>
          <cell r="AP44" t="str">
            <v/>
          </cell>
          <cell r="AQ44" t="str">
            <v/>
          </cell>
          <cell r="AR44" t="str">
            <v/>
          </cell>
          <cell r="AS44" t="str">
            <v/>
          </cell>
          <cell r="AT44" t="str">
            <v/>
          </cell>
          <cell r="AU44" t="str">
            <v/>
          </cell>
          <cell r="AV44" t="str">
            <v/>
          </cell>
          <cell r="AW44" t="str">
            <v/>
          </cell>
          <cell r="AX44" t="str">
            <v/>
          </cell>
          <cell r="AY44" t="str">
            <v/>
          </cell>
          <cell r="AZ44" t="str">
            <v/>
          </cell>
          <cell r="BA44" t="str">
            <v/>
          </cell>
          <cell r="BB44" t="str">
            <v/>
          </cell>
          <cell r="BC44" t="str">
            <v/>
          </cell>
          <cell r="BD44" t="str">
            <v/>
          </cell>
          <cell r="BE44" t="str">
            <v/>
          </cell>
          <cell r="BF44" t="str">
            <v/>
          </cell>
        </row>
        <row r="45">
          <cell r="B45" t="str">
            <v/>
          </cell>
          <cell r="C45" t="str">
            <v/>
          </cell>
          <cell r="D45" t="str">
            <v/>
          </cell>
          <cell r="E45" t="str">
            <v/>
          </cell>
          <cell r="F45" t="str">
            <v/>
          </cell>
          <cell r="G45" t="str">
            <v/>
          </cell>
          <cell r="H45" t="str">
            <v/>
          </cell>
          <cell r="I45" t="str">
            <v/>
          </cell>
          <cell r="J45" t="str">
            <v/>
          </cell>
          <cell r="K45" t="str">
            <v/>
          </cell>
          <cell r="L45" t="str">
            <v/>
          </cell>
          <cell r="M45" t="str">
            <v/>
          </cell>
          <cell r="N45" t="str">
            <v/>
          </cell>
          <cell r="O45" t="str">
            <v/>
          </cell>
          <cell r="P45" t="str">
            <v/>
          </cell>
          <cell r="Q45" t="str">
            <v/>
          </cell>
          <cell r="R45" t="str">
            <v/>
          </cell>
          <cell r="S45" t="str">
            <v/>
          </cell>
          <cell r="T45" t="str">
            <v/>
          </cell>
          <cell r="U45" t="str">
            <v/>
          </cell>
          <cell r="V45" t="str">
            <v/>
          </cell>
          <cell r="W45" t="str">
            <v/>
          </cell>
          <cell r="X45" t="str">
            <v/>
          </cell>
          <cell r="Y45" t="str">
            <v/>
          </cell>
          <cell r="Z45" t="str">
            <v/>
          </cell>
          <cell r="AA45" t="str">
            <v/>
          </cell>
          <cell r="AB45" t="str">
            <v/>
          </cell>
          <cell r="AC45" t="str">
            <v/>
          </cell>
          <cell r="AD45" t="str">
            <v/>
          </cell>
          <cell r="AE45" t="str">
            <v/>
          </cell>
          <cell r="AF45">
            <v>0</v>
          </cell>
          <cell r="AG45" t="str">
            <v/>
          </cell>
          <cell r="AH45" t="str">
            <v/>
          </cell>
          <cell r="AI45" t="str">
            <v/>
          </cell>
          <cell r="AJ45" t="str">
            <v/>
          </cell>
          <cell r="AK45" t="str">
            <v/>
          </cell>
          <cell r="AL45" t="str">
            <v/>
          </cell>
          <cell r="AM45" t="str">
            <v/>
          </cell>
          <cell r="AN45" t="str">
            <v/>
          </cell>
          <cell r="AO45" t="str">
            <v/>
          </cell>
          <cell r="AP45" t="str">
            <v/>
          </cell>
          <cell r="AQ45" t="str">
            <v/>
          </cell>
          <cell r="AR45" t="str">
            <v/>
          </cell>
          <cell r="AS45" t="str">
            <v/>
          </cell>
          <cell r="AT45" t="str">
            <v/>
          </cell>
          <cell r="AU45" t="str">
            <v/>
          </cell>
          <cell r="AV45" t="str">
            <v/>
          </cell>
          <cell r="AW45" t="str">
            <v/>
          </cell>
          <cell r="AX45" t="str">
            <v/>
          </cell>
          <cell r="AY45" t="str">
            <v/>
          </cell>
          <cell r="AZ45" t="str">
            <v/>
          </cell>
          <cell r="BA45" t="str">
            <v/>
          </cell>
          <cell r="BB45" t="str">
            <v/>
          </cell>
          <cell r="BC45" t="str">
            <v/>
          </cell>
          <cell r="BD45" t="str">
            <v/>
          </cell>
          <cell r="BE45" t="str">
            <v/>
          </cell>
          <cell r="BF45" t="str">
            <v/>
          </cell>
        </row>
        <row r="46">
          <cell r="B46" t="str">
            <v/>
          </cell>
          <cell r="C46" t="str">
            <v/>
          </cell>
          <cell r="D46" t="str">
            <v/>
          </cell>
          <cell r="E46" t="str">
            <v/>
          </cell>
          <cell r="F46" t="str">
            <v/>
          </cell>
          <cell r="G46" t="str">
            <v/>
          </cell>
          <cell r="H46" t="str">
            <v/>
          </cell>
          <cell r="I46" t="str">
            <v/>
          </cell>
          <cell r="J46" t="str">
            <v/>
          </cell>
          <cell r="K46" t="str">
            <v/>
          </cell>
          <cell r="L46" t="str">
            <v/>
          </cell>
          <cell r="M46" t="str">
            <v/>
          </cell>
          <cell r="N46" t="str">
            <v/>
          </cell>
          <cell r="O46" t="str">
            <v/>
          </cell>
          <cell r="P46" t="str">
            <v/>
          </cell>
          <cell r="Q46" t="str">
            <v/>
          </cell>
          <cell r="R46" t="str">
            <v/>
          </cell>
          <cell r="S46" t="str">
            <v/>
          </cell>
          <cell r="T46" t="str">
            <v/>
          </cell>
          <cell r="U46" t="str">
            <v/>
          </cell>
          <cell r="V46" t="str">
            <v/>
          </cell>
          <cell r="W46" t="str">
            <v/>
          </cell>
          <cell r="X46" t="str">
            <v/>
          </cell>
          <cell r="Y46" t="str">
            <v/>
          </cell>
          <cell r="Z46" t="str">
            <v/>
          </cell>
          <cell r="AA46" t="str">
            <v/>
          </cell>
          <cell r="AB46">
            <v>5000</v>
          </cell>
          <cell r="AC46" t="str">
            <v/>
          </cell>
          <cell r="AD46" t="str">
            <v/>
          </cell>
          <cell r="AE46" t="str">
            <v/>
          </cell>
          <cell r="AF46">
            <v>0</v>
          </cell>
          <cell r="AG46" t="str">
            <v/>
          </cell>
          <cell r="AH46" t="str">
            <v/>
          </cell>
          <cell r="AI46" t="str">
            <v/>
          </cell>
          <cell r="AJ46" t="str">
            <v/>
          </cell>
          <cell r="AK46" t="str">
            <v/>
          </cell>
          <cell r="AL46" t="str">
            <v/>
          </cell>
          <cell r="AM46" t="str">
            <v/>
          </cell>
          <cell r="AN46" t="str">
            <v/>
          </cell>
          <cell r="AO46" t="str">
            <v/>
          </cell>
          <cell r="AP46" t="str">
            <v/>
          </cell>
          <cell r="AQ46" t="str">
            <v/>
          </cell>
          <cell r="AR46" t="str">
            <v/>
          </cell>
          <cell r="AS46" t="str">
            <v/>
          </cell>
          <cell r="AT46" t="str">
            <v/>
          </cell>
          <cell r="AU46" t="str">
            <v/>
          </cell>
          <cell r="AV46" t="str">
            <v/>
          </cell>
          <cell r="AW46">
            <v>50000</v>
          </cell>
          <cell r="AX46" t="str">
            <v/>
          </cell>
          <cell r="AY46" t="str">
            <v/>
          </cell>
          <cell r="AZ46" t="str">
            <v/>
          </cell>
          <cell r="BA46" t="str">
            <v/>
          </cell>
          <cell r="BB46" t="str">
            <v/>
          </cell>
          <cell r="BC46" t="str">
            <v/>
          </cell>
          <cell r="BD46" t="str">
            <v/>
          </cell>
          <cell r="BE46" t="str">
            <v/>
          </cell>
          <cell r="BF46" t="str">
            <v/>
          </cell>
        </row>
        <row r="47">
          <cell r="B47" t="str">
            <v/>
          </cell>
          <cell r="C47" t="str">
            <v/>
          </cell>
          <cell r="D47" t="str">
            <v/>
          </cell>
          <cell r="E47" t="str">
            <v/>
          </cell>
          <cell r="F47" t="str">
            <v/>
          </cell>
          <cell r="G47" t="str">
            <v/>
          </cell>
          <cell r="H47" t="str">
            <v/>
          </cell>
          <cell r="I47" t="str">
            <v/>
          </cell>
          <cell r="J47" t="str">
            <v/>
          </cell>
          <cell r="K47" t="str">
            <v/>
          </cell>
          <cell r="L47" t="str">
            <v/>
          </cell>
          <cell r="M47" t="str">
            <v/>
          </cell>
          <cell r="N47" t="str">
            <v/>
          </cell>
          <cell r="O47" t="str">
            <v/>
          </cell>
          <cell r="P47" t="str">
            <v/>
          </cell>
          <cell r="Q47" t="str">
            <v/>
          </cell>
          <cell r="R47" t="str">
            <v/>
          </cell>
          <cell r="S47" t="str">
            <v/>
          </cell>
          <cell r="T47" t="str">
            <v/>
          </cell>
          <cell r="U47" t="str">
            <v/>
          </cell>
          <cell r="V47" t="str">
            <v/>
          </cell>
          <cell r="W47" t="str">
            <v/>
          </cell>
          <cell r="X47" t="str">
            <v/>
          </cell>
          <cell r="Y47" t="str">
            <v/>
          </cell>
          <cell r="Z47" t="str">
            <v/>
          </cell>
          <cell r="AA47" t="str">
            <v/>
          </cell>
          <cell r="AB47" t="str">
            <v/>
          </cell>
          <cell r="AC47" t="str">
            <v/>
          </cell>
          <cell r="AD47" t="str">
            <v/>
          </cell>
          <cell r="AE47" t="str">
            <v/>
          </cell>
          <cell r="AF47">
            <v>0</v>
          </cell>
          <cell r="AG47" t="str">
            <v/>
          </cell>
          <cell r="AH47" t="str">
            <v/>
          </cell>
          <cell r="AI47" t="str">
            <v/>
          </cell>
          <cell r="AJ47" t="str">
            <v/>
          </cell>
          <cell r="AK47" t="str">
            <v/>
          </cell>
          <cell r="AL47" t="str">
            <v/>
          </cell>
          <cell r="AM47" t="str">
            <v/>
          </cell>
          <cell r="AN47" t="str">
            <v/>
          </cell>
          <cell r="AO47" t="str">
            <v/>
          </cell>
          <cell r="AP47" t="str">
            <v/>
          </cell>
          <cell r="AQ47" t="str">
            <v/>
          </cell>
          <cell r="AR47" t="str">
            <v/>
          </cell>
          <cell r="AS47" t="str">
            <v/>
          </cell>
          <cell r="AT47" t="str">
            <v/>
          </cell>
          <cell r="AU47" t="str">
            <v/>
          </cell>
          <cell r="AV47" t="str">
            <v/>
          </cell>
          <cell r="AW47" t="str">
            <v/>
          </cell>
          <cell r="AX47" t="str">
            <v/>
          </cell>
          <cell r="AY47" t="str">
            <v/>
          </cell>
          <cell r="AZ47" t="str">
            <v/>
          </cell>
          <cell r="BA47" t="str">
            <v/>
          </cell>
          <cell r="BB47" t="str">
            <v/>
          </cell>
          <cell r="BC47" t="str">
            <v/>
          </cell>
          <cell r="BD47" t="str">
            <v/>
          </cell>
          <cell r="BE47" t="str">
            <v/>
          </cell>
          <cell r="BF47" t="str">
            <v/>
          </cell>
        </row>
        <row r="48">
          <cell r="B48" t="str">
            <v/>
          </cell>
          <cell r="C48" t="str">
            <v/>
          </cell>
          <cell r="D48" t="str">
            <v/>
          </cell>
          <cell r="E48" t="str">
            <v/>
          </cell>
          <cell r="F48" t="str">
            <v/>
          </cell>
          <cell r="G48" t="str">
            <v/>
          </cell>
          <cell r="H48" t="str">
            <v/>
          </cell>
          <cell r="I48" t="str">
            <v/>
          </cell>
          <cell r="J48" t="str">
            <v/>
          </cell>
          <cell r="K48" t="str">
            <v/>
          </cell>
          <cell r="L48" t="str">
            <v/>
          </cell>
          <cell r="M48" t="str">
            <v/>
          </cell>
          <cell r="N48" t="str">
            <v/>
          </cell>
          <cell r="O48" t="str">
            <v/>
          </cell>
          <cell r="P48" t="str">
            <v/>
          </cell>
          <cell r="Q48" t="str">
            <v/>
          </cell>
          <cell r="R48" t="str">
            <v/>
          </cell>
          <cell r="S48" t="str">
            <v/>
          </cell>
          <cell r="T48" t="str">
            <v/>
          </cell>
          <cell r="U48" t="str">
            <v/>
          </cell>
          <cell r="V48" t="str">
            <v/>
          </cell>
          <cell r="W48" t="str">
            <v/>
          </cell>
          <cell r="X48" t="str">
            <v/>
          </cell>
          <cell r="Y48">
            <v>0</v>
          </cell>
          <cell r="Z48" t="str">
            <v/>
          </cell>
          <cell r="AA48" t="str">
            <v/>
          </cell>
          <cell r="AB48" t="str">
            <v/>
          </cell>
          <cell r="AC48" t="str">
            <v/>
          </cell>
          <cell r="AD48" t="str">
            <v/>
          </cell>
          <cell r="AE48" t="str">
            <v/>
          </cell>
          <cell r="AF48">
            <v>0</v>
          </cell>
          <cell r="AG48" t="str">
            <v/>
          </cell>
          <cell r="AH48" t="str">
            <v/>
          </cell>
          <cell r="AI48" t="str">
            <v/>
          </cell>
          <cell r="AJ48" t="str">
            <v/>
          </cell>
          <cell r="AK48">
            <v>0</v>
          </cell>
          <cell r="AL48" t="str">
            <v/>
          </cell>
          <cell r="AM48" t="str">
            <v/>
          </cell>
          <cell r="AN48" t="str">
            <v/>
          </cell>
          <cell r="AO48" t="str">
            <v/>
          </cell>
          <cell r="AP48" t="str">
            <v/>
          </cell>
          <cell r="AQ48" t="str">
            <v/>
          </cell>
          <cell r="AR48" t="str">
            <v/>
          </cell>
          <cell r="AS48" t="str">
            <v/>
          </cell>
          <cell r="AT48" t="str">
            <v/>
          </cell>
          <cell r="AU48" t="str">
            <v/>
          </cell>
          <cell r="AV48" t="str">
            <v/>
          </cell>
          <cell r="AW48" t="str">
            <v/>
          </cell>
          <cell r="AX48" t="str">
            <v/>
          </cell>
          <cell r="AY48" t="str">
            <v/>
          </cell>
          <cell r="AZ48" t="str">
            <v/>
          </cell>
          <cell r="BA48" t="str">
            <v/>
          </cell>
          <cell r="BB48" t="str">
            <v/>
          </cell>
          <cell r="BC48" t="str">
            <v/>
          </cell>
          <cell r="BD48" t="str">
            <v/>
          </cell>
          <cell r="BE48" t="str">
            <v/>
          </cell>
          <cell r="BF48" t="str">
            <v/>
          </cell>
        </row>
        <row r="49">
          <cell r="B49" t="str">
            <v/>
          </cell>
          <cell r="C49" t="str">
            <v/>
          </cell>
          <cell r="D49" t="str">
            <v/>
          </cell>
          <cell r="E49" t="str">
            <v/>
          </cell>
          <cell r="F49" t="str">
            <v/>
          </cell>
          <cell r="G49" t="str">
            <v/>
          </cell>
          <cell r="H49" t="str">
            <v/>
          </cell>
          <cell r="I49" t="str">
            <v/>
          </cell>
          <cell r="J49" t="str">
            <v/>
          </cell>
          <cell r="K49" t="str">
            <v/>
          </cell>
          <cell r="L49" t="str">
            <v/>
          </cell>
          <cell r="M49" t="str">
            <v/>
          </cell>
          <cell r="N49" t="str">
            <v/>
          </cell>
          <cell r="O49" t="str">
            <v/>
          </cell>
          <cell r="P49" t="str">
            <v/>
          </cell>
          <cell r="Q49" t="str">
            <v/>
          </cell>
          <cell r="R49" t="str">
            <v/>
          </cell>
          <cell r="S49" t="str">
            <v/>
          </cell>
          <cell r="T49" t="str">
            <v/>
          </cell>
          <cell r="U49" t="str">
            <v/>
          </cell>
          <cell r="V49" t="str">
            <v/>
          </cell>
          <cell r="W49" t="str">
            <v/>
          </cell>
          <cell r="X49" t="str">
            <v/>
          </cell>
          <cell r="Y49">
            <v>10680</v>
          </cell>
          <cell r="Z49" t="str">
            <v/>
          </cell>
          <cell r="AA49" t="str">
            <v/>
          </cell>
          <cell r="AB49" t="str">
            <v/>
          </cell>
          <cell r="AC49" t="str">
            <v/>
          </cell>
          <cell r="AD49" t="str">
            <v/>
          </cell>
          <cell r="AE49" t="str">
            <v/>
          </cell>
          <cell r="AF49">
            <v>0</v>
          </cell>
          <cell r="AG49" t="str">
            <v/>
          </cell>
          <cell r="AH49" t="str">
            <v/>
          </cell>
          <cell r="AI49" t="str">
            <v/>
          </cell>
          <cell r="AJ49" t="str">
            <v/>
          </cell>
          <cell r="AK49" t="str">
            <v/>
          </cell>
          <cell r="AL49" t="str">
            <v/>
          </cell>
          <cell r="AM49" t="str">
            <v/>
          </cell>
          <cell r="AN49" t="str">
            <v/>
          </cell>
          <cell r="AO49" t="str">
            <v/>
          </cell>
          <cell r="AP49" t="str">
            <v/>
          </cell>
          <cell r="AQ49">
            <v>61146</v>
          </cell>
          <cell r="AR49">
            <v>12000</v>
          </cell>
          <cell r="AS49" t="str">
            <v/>
          </cell>
          <cell r="AT49" t="str">
            <v/>
          </cell>
          <cell r="AU49" t="str">
            <v/>
          </cell>
          <cell r="AV49" t="str">
            <v/>
          </cell>
          <cell r="AW49" t="str">
            <v/>
          </cell>
          <cell r="AX49" t="str">
            <v/>
          </cell>
          <cell r="AY49" t="str">
            <v/>
          </cell>
          <cell r="AZ49" t="str">
            <v/>
          </cell>
          <cell r="BA49" t="str">
            <v/>
          </cell>
          <cell r="BB49" t="str">
            <v/>
          </cell>
          <cell r="BC49" t="str">
            <v/>
          </cell>
          <cell r="BD49" t="str">
            <v/>
          </cell>
          <cell r="BE49" t="str">
            <v/>
          </cell>
          <cell r="BF49" t="str">
            <v/>
          </cell>
        </row>
        <row r="50">
          <cell r="B50" t="str">
            <v/>
          </cell>
          <cell r="C50" t="str">
            <v/>
          </cell>
          <cell r="D50" t="str">
            <v/>
          </cell>
          <cell r="E50" t="str">
            <v/>
          </cell>
          <cell r="F50" t="str">
            <v/>
          </cell>
          <cell r="G50" t="str">
            <v/>
          </cell>
          <cell r="H50" t="str">
            <v/>
          </cell>
          <cell r="I50" t="str">
            <v/>
          </cell>
          <cell r="J50" t="str">
            <v/>
          </cell>
          <cell r="K50" t="str">
            <v/>
          </cell>
          <cell r="L50" t="str">
            <v/>
          </cell>
          <cell r="M50" t="str">
            <v/>
          </cell>
          <cell r="N50" t="str">
            <v/>
          </cell>
          <cell r="O50" t="str">
            <v/>
          </cell>
          <cell r="P50" t="str">
            <v/>
          </cell>
          <cell r="Q50" t="str">
            <v/>
          </cell>
          <cell r="R50" t="str">
            <v/>
          </cell>
          <cell r="S50" t="str">
            <v/>
          </cell>
          <cell r="T50" t="str">
            <v/>
          </cell>
          <cell r="U50" t="str">
            <v/>
          </cell>
          <cell r="V50" t="str">
            <v/>
          </cell>
          <cell r="W50" t="str">
            <v/>
          </cell>
          <cell r="X50" t="str">
            <v/>
          </cell>
          <cell r="Y50" t="str">
            <v/>
          </cell>
          <cell r="Z50" t="str">
            <v/>
          </cell>
          <cell r="AA50" t="str">
            <v/>
          </cell>
          <cell r="AB50" t="str">
            <v/>
          </cell>
          <cell r="AC50" t="str">
            <v/>
          </cell>
          <cell r="AD50" t="str">
            <v/>
          </cell>
          <cell r="AE50" t="str">
            <v/>
          </cell>
          <cell r="AF50">
            <v>0</v>
          </cell>
          <cell r="AG50" t="str">
            <v/>
          </cell>
          <cell r="AH50" t="str">
            <v/>
          </cell>
          <cell r="AI50" t="str">
            <v/>
          </cell>
          <cell r="AJ50" t="str">
            <v/>
          </cell>
          <cell r="AK50" t="str">
            <v/>
          </cell>
          <cell r="AL50" t="str">
            <v/>
          </cell>
          <cell r="AM50" t="str">
            <v/>
          </cell>
          <cell r="AN50" t="str">
            <v/>
          </cell>
          <cell r="AO50" t="str">
            <v/>
          </cell>
          <cell r="AP50" t="str">
            <v/>
          </cell>
          <cell r="AQ50" t="str">
            <v/>
          </cell>
          <cell r="AR50" t="str">
            <v/>
          </cell>
          <cell r="AS50" t="str">
            <v/>
          </cell>
          <cell r="AT50" t="str">
            <v/>
          </cell>
          <cell r="AU50" t="str">
            <v/>
          </cell>
          <cell r="AV50" t="str">
            <v/>
          </cell>
          <cell r="AW50" t="str">
            <v/>
          </cell>
          <cell r="AX50" t="str">
            <v/>
          </cell>
          <cell r="AY50" t="str">
            <v/>
          </cell>
          <cell r="AZ50" t="str">
            <v/>
          </cell>
          <cell r="BA50" t="str">
            <v/>
          </cell>
          <cell r="BB50" t="str">
            <v/>
          </cell>
          <cell r="BC50" t="str">
            <v/>
          </cell>
          <cell r="BD50" t="str">
            <v/>
          </cell>
          <cell r="BE50" t="str">
            <v/>
          </cell>
          <cell r="BF50" t="str">
            <v/>
          </cell>
        </row>
        <row r="51">
          <cell r="B51" t="str">
            <v/>
          </cell>
          <cell r="C51" t="str">
            <v/>
          </cell>
          <cell r="D51" t="str">
            <v/>
          </cell>
          <cell r="E51" t="str">
            <v/>
          </cell>
          <cell r="F51" t="str">
            <v/>
          </cell>
          <cell r="G51" t="str">
            <v/>
          </cell>
          <cell r="H51" t="str">
            <v/>
          </cell>
          <cell r="I51" t="str">
            <v/>
          </cell>
          <cell r="J51" t="str">
            <v/>
          </cell>
          <cell r="K51" t="str">
            <v/>
          </cell>
          <cell r="L51" t="str">
            <v/>
          </cell>
          <cell r="M51" t="str">
            <v/>
          </cell>
          <cell r="N51" t="str">
            <v/>
          </cell>
          <cell r="O51" t="str">
            <v/>
          </cell>
          <cell r="P51" t="str">
            <v/>
          </cell>
          <cell r="Q51" t="str">
            <v/>
          </cell>
          <cell r="R51" t="str">
            <v/>
          </cell>
          <cell r="S51" t="str">
            <v/>
          </cell>
          <cell r="T51" t="str">
            <v/>
          </cell>
          <cell r="U51" t="str">
            <v/>
          </cell>
          <cell r="V51" t="str">
            <v/>
          </cell>
          <cell r="W51" t="str">
            <v/>
          </cell>
          <cell r="X51" t="str">
            <v/>
          </cell>
          <cell r="Y51" t="str">
            <v/>
          </cell>
          <cell r="Z51" t="str">
            <v/>
          </cell>
          <cell r="AA51" t="str">
            <v/>
          </cell>
          <cell r="AB51" t="str">
            <v/>
          </cell>
          <cell r="AC51" t="str">
            <v/>
          </cell>
          <cell r="AD51" t="str">
            <v/>
          </cell>
          <cell r="AE51" t="str">
            <v/>
          </cell>
          <cell r="AF51">
            <v>0</v>
          </cell>
          <cell r="AG51" t="str">
            <v/>
          </cell>
          <cell r="AH51" t="str">
            <v/>
          </cell>
          <cell r="AI51" t="str">
            <v/>
          </cell>
          <cell r="AJ51" t="str">
            <v/>
          </cell>
          <cell r="AK51" t="str">
            <v/>
          </cell>
          <cell r="AL51" t="str">
            <v/>
          </cell>
          <cell r="AM51" t="str">
            <v/>
          </cell>
          <cell r="AN51" t="str">
            <v/>
          </cell>
          <cell r="AO51" t="str">
            <v/>
          </cell>
          <cell r="AP51" t="str">
            <v/>
          </cell>
          <cell r="AQ51" t="str">
            <v/>
          </cell>
          <cell r="AR51" t="str">
            <v/>
          </cell>
          <cell r="AS51" t="str">
            <v/>
          </cell>
          <cell r="AT51" t="str">
            <v/>
          </cell>
          <cell r="AU51" t="str">
            <v/>
          </cell>
          <cell r="AV51" t="str">
            <v/>
          </cell>
          <cell r="AW51" t="str">
            <v/>
          </cell>
          <cell r="AX51" t="str">
            <v/>
          </cell>
          <cell r="AY51" t="str">
            <v/>
          </cell>
          <cell r="AZ51" t="str">
            <v/>
          </cell>
          <cell r="BA51" t="str">
            <v/>
          </cell>
          <cell r="BB51" t="str">
            <v/>
          </cell>
          <cell r="BC51" t="str">
            <v/>
          </cell>
          <cell r="BD51" t="str">
            <v/>
          </cell>
          <cell r="BE51" t="str">
            <v/>
          </cell>
          <cell r="BF51" t="str">
            <v/>
          </cell>
        </row>
        <row r="52">
          <cell r="B52" t="str">
            <v/>
          </cell>
          <cell r="C52" t="str">
            <v/>
          </cell>
          <cell r="D52" t="str">
            <v/>
          </cell>
          <cell r="E52" t="str">
            <v/>
          </cell>
          <cell r="F52" t="str">
            <v/>
          </cell>
          <cell r="G52" t="str">
            <v/>
          </cell>
          <cell r="H52" t="str">
            <v/>
          </cell>
          <cell r="I52" t="str">
            <v/>
          </cell>
          <cell r="J52" t="str">
            <v/>
          </cell>
          <cell r="K52" t="str">
            <v/>
          </cell>
          <cell r="L52" t="str">
            <v/>
          </cell>
          <cell r="M52" t="str">
            <v/>
          </cell>
          <cell r="N52" t="str">
            <v/>
          </cell>
          <cell r="O52" t="str">
            <v/>
          </cell>
          <cell r="P52" t="str">
            <v/>
          </cell>
          <cell r="Q52" t="str">
            <v/>
          </cell>
          <cell r="R52" t="str">
            <v/>
          </cell>
          <cell r="S52" t="str">
            <v/>
          </cell>
          <cell r="T52" t="str">
            <v/>
          </cell>
          <cell r="U52" t="str">
            <v/>
          </cell>
          <cell r="V52" t="str">
            <v/>
          </cell>
          <cell r="W52" t="str">
            <v/>
          </cell>
          <cell r="X52" t="str">
            <v/>
          </cell>
          <cell r="Y52" t="str">
            <v/>
          </cell>
          <cell r="Z52" t="str">
            <v/>
          </cell>
          <cell r="AA52" t="str">
            <v/>
          </cell>
          <cell r="AB52" t="str">
            <v/>
          </cell>
          <cell r="AC52" t="str">
            <v/>
          </cell>
          <cell r="AD52" t="str">
            <v/>
          </cell>
          <cell r="AE52" t="str">
            <v/>
          </cell>
          <cell r="AF52">
            <v>0</v>
          </cell>
          <cell r="AG52" t="str">
            <v/>
          </cell>
          <cell r="AH52" t="str">
            <v/>
          </cell>
          <cell r="AI52" t="str">
            <v/>
          </cell>
          <cell r="AJ52" t="str">
            <v/>
          </cell>
          <cell r="AK52" t="str">
            <v/>
          </cell>
          <cell r="AL52" t="str">
            <v/>
          </cell>
          <cell r="AM52" t="str">
            <v/>
          </cell>
          <cell r="AN52" t="str">
            <v/>
          </cell>
          <cell r="AO52" t="str">
            <v/>
          </cell>
          <cell r="AP52" t="str">
            <v/>
          </cell>
          <cell r="AQ52" t="str">
            <v/>
          </cell>
          <cell r="AR52" t="str">
            <v/>
          </cell>
          <cell r="AS52" t="str">
            <v/>
          </cell>
          <cell r="AT52" t="str">
            <v/>
          </cell>
          <cell r="AU52" t="str">
            <v/>
          </cell>
          <cell r="AV52" t="str">
            <v/>
          </cell>
          <cell r="AW52" t="str">
            <v/>
          </cell>
          <cell r="AX52" t="str">
            <v/>
          </cell>
          <cell r="AY52" t="str">
            <v/>
          </cell>
          <cell r="AZ52" t="str">
            <v/>
          </cell>
          <cell r="BA52" t="str">
            <v/>
          </cell>
          <cell r="BB52" t="str">
            <v/>
          </cell>
          <cell r="BC52" t="str">
            <v/>
          </cell>
          <cell r="BD52" t="str">
            <v/>
          </cell>
          <cell r="BE52" t="str">
            <v/>
          </cell>
          <cell r="BF52" t="str">
            <v/>
          </cell>
        </row>
        <row r="53">
          <cell r="B53" t="str">
            <v/>
          </cell>
          <cell r="C53" t="str">
            <v/>
          </cell>
          <cell r="D53" t="str">
            <v/>
          </cell>
          <cell r="E53" t="str">
            <v/>
          </cell>
          <cell r="F53" t="str">
            <v/>
          </cell>
          <cell r="G53" t="str">
            <v/>
          </cell>
          <cell r="H53" t="str">
            <v/>
          </cell>
          <cell r="I53" t="str">
            <v/>
          </cell>
          <cell r="J53" t="str">
            <v/>
          </cell>
          <cell r="K53" t="str">
            <v/>
          </cell>
          <cell r="L53" t="str">
            <v/>
          </cell>
          <cell r="M53" t="str">
            <v/>
          </cell>
          <cell r="N53" t="str">
            <v/>
          </cell>
          <cell r="O53" t="str">
            <v/>
          </cell>
          <cell r="P53" t="str">
            <v/>
          </cell>
          <cell r="Q53" t="str">
            <v/>
          </cell>
          <cell r="R53" t="str">
            <v/>
          </cell>
          <cell r="S53" t="str">
            <v/>
          </cell>
          <cell r="T53" t="str">
            <v/>
          </cell>
          <cell r="U53" t="str">
            <v/>
          </cell>
          <cell r="V53" t="str">
            <v/>
          </cell>
          <cell r="W53" t="str">
            <v/>
          </cell>
          <cell r="X53" t="str">
            <v/>
          </cell>
          <cell r="Y53" t="str">
            <v/>
          </cell>
          <cell r="Z53" t="str">
            <v/>
          </cell>
          <cell r="AA53" t="str">
            <v/>
          </cell>
          <cell r="AB53" t="str">
            <v/>
          </cell>
          <cell r="AC53" t="str">
            <v/>
          </cell>
          <cell r="AD53" t="str">
            <v/>
          </cell>
          <cell r="AE53" t="str">
            <v/>
          </cell>
          <cell r="AF53">
            <v>0</v>
          </cell>
          <cell r="AG53" t="str">
            <v/>
          </cell>
          <cell r="AH53" t="str">
            <v/>
          </cell>
          <cell r="AI53" t="str">
            <v/>
          </cell>
          <cell r="AJ53" t="str">
            <v/>
          </cell>
          <cell r="AK53" t="str">
            <v/>
          </cell>
          <cell r="AL53" t="str">
            <v/>
          </cell>
          <cell r="AM53" t="str">
            <v/>
          </cell>
          <cell r="AN53" t="str">
            <v/>
          </cell>
          <cell r="AO53" t="str">
            <v/>
          </cell>
          <cell r="AP53" t="str">
            <v/>
          </cell>
          <cell r="AQ53" t="str">
            <v/>
          </cell>
          <cell r="AR53" t="str">
            <v/>
          </cell>
          <cell r="AS53" t="str">
            <v/>
          </cell>
          <cell r="AT53" t="str">
            <v/>
          </cell>
          <cell r="AU53" t="str">
            <v/>
          </cell>
          <cell r="AV53" t="str">
            <v/>
          </cell>
          <cell r="AW53" t="str">
            <v/>
          </cell>
          <cell r="AX53" t="str">
            <v/>
          </cell>
          <cell r="AY53" t="str">
            <v/>
          </cell>
          <cell r="AZ53" t="str">
            <v/>
          </cell>
          <cell r="BA53" t="str">
            <v/>
          </cell>
          <cell r="BB53" t="str">
            <v/>
          </cell>
          <cell r="BC53" t="str">
            <v/>
          </cell>
          <cell r="BD53" t="str">
            <v/>
          </cell>
          <cell r="BE53" t="str">
            <v/>
          </cell>
          <cell r="BF53" t="str">
            <v/>
          </cell>
        </row>
        <row r="54">
          <cell r="B54" t="str">
            <v/>
          </cell>
          <cell r="C54" t="str">
            <v/>
          </cell>
          <cell r="D54" t="str">
            <v/>
          </cell>
          <cell r="E54" t="str">
            <v/>
          </cell>
          <cell r="F54" t="str">
            <v/>
          </cell>
          <cell r="G54" t="str">
            <v/>
          </cell>
          <cell r="H54" t="str">
            <v/>
          </cell>
          <cell r="I54" t="str">
            <v/>
          </cell>
          <cell r="J54" t="str">
            <v/>
          </cell>
          <cell r="K54" t="str">
            <v/>
          </cell>
          <cell r="L54" t="str">
            <v/>
          </cell>
          <cell r="M54" t="str">
            <v/>
          </cell>
          <cell r="N54" t="str">
            <v/>
          </cell>
          <cell r="O54" t="str">
            <v/>
          </cell>
          <cell r="P54" t="str">
            <v/>
          </cell>
          <cell r="Q54" t="str">
            <v/>
          </cell>
          <cell r="R54" t="str">
            <v/>
          </cell>
          <cell r="S54" t="str">
            <v/>
          </cell>
          <cell r="T54" t="str">
            <v/>
          </cell>
          <cell r="U54" t="str">
            <v/>
          </cell>
          <cell r="V54" t="str">
            <v/>
          </cell>
          <cell r="W54" t="str">
            <v/>
          </cell>
          <cell r="X54" t="str">
            <v/>
          </cell>
          <cell r="Y54" t="str">
            <v/>
          </cell>
          <cell r="Z54" t="str">
            <v/>
          </cell>
          <cell r="AA54" t="str">
            <v/>
          </cell>
          <cell r="AB54" t="str">
            <v/>
          </cell>
          <cell r="AC54" t="str">
            <v/>
          </cell>
          <cell r="AD54" t="str">
            <v/>
          </cell>
          <cell r="AE54" t="str">
            <v/>
          </cell>
          <cell r="AF54">
            <v>0</v>
          </cell>
          <cell r="AG54" t="str">
            <v/>
          </cell>
          <cell r="AH54" t="str">
            <v/>
          </cell>
          <cell r="AI54" t="str">
            <v/>
          </cell>
          <cell r="AJ54" t="str">
            <v/>
          </cell>
          <cell r="AK54" t="str">
            <v/>
          </cell>
          <cell r="AL54" t="str">
            <v/>
          </cell>
          <cell r="AM54" t="str">
            <v/>
          </cell>
          <cell r="AN54" t="str">
            <v/>
          </cell>
          <cell r="AO54" t="str">
            <v/>
          </cell>
          <cell r="AP54" t="str">
            <v/>
          </cell>
          <cell r="AQ54" t="str">
            <v/>
          </cell>
          <cell r="AR54" t="str">
            <v/>
          </cell>
          <cell r="AS54" t="str">
            <v/>
          </cell>
          <cell r="AT54" t="str">
            <v/>
          </cell>
          <cell r="AU54" t="str">
            <v/>
          </cell>
          <cell r="AV54" t="str">
            <v/>
          </cell>
          <cell r="AW54" t="str">
            <v/>
          </cell>
          <cell r="AX54" t="str">
            <v/>
          </cell>
          <cell r="AY54" t="str">
            <v/>
          </cell>
          <cell r="AZ54" t="str">
            <v/>
          </cell>
          <cell r="BA54" t="str">
            <v/>
          </cell>
          <cell r="BB54" t="str">
            <v/>
          </cell>
          <cell r="BC54" t="str">
            <v/>
          </cell>
          <cell r="BD54" t="str">
            <v/>
          </cell>
          <cell r="BE54" t="str">
            <v/>
          </cell>
          <cell r="BF54" t="str">
            <v/>
          </cell>
        </row>
        <row r="55">
          <cell r="B55" t="str">
            <v/>
          </cell>
          <cell r="C55" t="str">
            <v/>
          </cell>
          <cell r="D55" t="str">
            <v/>
          </cell>
          <cell r="E55" t="str">
            <v/>
          </cell>
          <cell r="F55" t="str">
            <v/>
          </cell>
          <cell r="G55" t="str">
            <v/>
          </cell>
          <cell r="H55" t="str">
            <v/>
          </cell>
          <cell r="I55" t="str">
            <v/>
          </cell>
          <cell r="J55" t="str">
            <v/>
          </cell>
          <cell r="K55" t="str">
            <v/>
          </cell>
          <cell r="L55" t="str">
            <v/>
          </cell>
          <cell r="M55" t="str">
            <v/>
          </cell>
          <cell r="N55" t="str">
            <v/>
          </cell>
          <cell r="O55" t="str">
            <v/>
          </cell>
          <cell r="P55" t="str">
            <v/>
          </cell>
          <cell r="Q55" t="str">
            <v/>
          </cell>
          <cell r="R55" t="str">
            <v/>
          </cell>
          <cell r="S55" t="str">
            <v/>
          </cell>
          <cell r="T55" t="str">
            <v/>
          </cell>
          <cell r="U55" t="str">
            <v/>
          </cell>
          <cell r="V55" t="str">
            <v/>
          </cell>
          <cell r="W55" t="str">
            <v/>
          </cell>
          <cell r="X55" t="str">
            <v/>
          </cell>
          <cell r="Y55" t="str">
            <v/>
          </cell>
          <cell r="Z55" t="str">
            <v/>
          </cell>
          <cell r="AA55" t="str">
            <v/>
          </cell>
          <cell r="AB55" t="str">
            <v/>
          </cell>
          <cell r="AC55" t="str">
            <v/>
          </cell>
          <cell r="AD55" t="str">
            <v/>
          </cell>
          <cell r="AE55" t="str">
            <v/>
          </cell>
          <cell r="AF55">
            <v>0</v>
          </cell>
          <cell r="AG55" t="str">
            <v/>
          </cell>
          <cell r="AH55" t="str">
            <v/>
          </cell>
          <cell r="AI55" t="str">
            <v/>
          </cell>
          <cell r="AJ55" t="str">
            <v/>
          </cell>
          <cell r="AK55" t="str">
            <v/>
          </cell>
          <cell r="AL55" t="str">
            <v/>
          </cell>
          <cell r="AM55" t="str">
            <v/>
          </cell>
          <cell r="AN55" t="str">
            <v/>
          </cell>
          <cell r="AO55" t="str">
            <v/>
          </cell>
          <cell r="AP55" t="str">
            <v/>
          </cell>
          <cell r="AQ55" t="str">
            <v/>
          </cell>
          <cell r="AR55" t="str">
            <v/>
          </cell>
          <cell r="AS55" t="str">
            <v/>
          </cell>
          <cell r="AT55" t="str">
            <v/>
          </cell>
          <cell r="AU55" t="str">
            <v/>
          </cell>
          <cell r="AV55" t="str">
            <v/>
          </cell>
          <cell r="AW55" t="str">
            <v/>
          </cell>
          <cell r="AX55" t="str">
            <v/>
          </cell>
          <cell r="AY55" t="str">
            <v/>
          </cell>
          <cell r="AZ55" t="str">
            <v/>
          </cell>
          <cell r="BA55" t="str">
            <v/>
          </cell>
          <cell r="BB55" t="str">
            <v/>
          </cell>
          <cell r="BC55" t="str">
            <v/>
          </cell>
          <cell r="BD55" t="str">
            <v/>
          </cell>
          <cell r="BE55" t="str">
            <v/>
          </cell>
          <cell r="BF55" t="str">
            <v/>
          </cell>
        </row>
        <row r="56">
          <cell r="B56" t="str">
            <v/>
          </cell>
          <cell r="C56" t="str">
            <v/>
          </cell>
          <cell r="D56" t="str">
            <v/>
          </cell>
          <cell r="E56" t="str">
            <v/>
          </cell>
          <cell r="F56" t="str">
            <v/>
          </cell>
          <cell r="G56" t="str">
            <v/>
          </cell>
          <cell r="H56" t="str">
            <v/>
          </cell>
          <cell r="I56" t="str">
            <v/>
          </cell>
          <cell r="J56" t="str">
            <v/>
          </cell>
          <cell r="K56" t="str">
            <v/>
          </cell>
          <cell r="L56" t="str">
            <v/>
          </cell>
          <cell r="M56" t="str">
            <v/>
          </cell>
          <cell r="N56" t="str">
            <v/>
          </cell>
          <cell r="O56" t="str">
            <v/>
          </cell>
          <cell r="P56" t="str">
            <v/>
          </cell>
          <cell r="Q56" t="str">
            <v/>
          </cell>
          <cell r="R56" t="str">
            <v/>
          </cell>
          <cell r="S56" t="str">
            <v/>
          </cell>
          <cell r="T56" t="str">
            <v/>
          </cell>
          <cell r="U56" t="str">
            <v/>
          </cell>
          <cell r="V56" t="str">
            <v/>
          </cell>
          <cell r="W56" t="str">
            <v/>
          </cell>
          <cell r="X56" t="str">
            <v/>
          </cell>
          <cell r="Y56" t="str">
            <v/>
          </cell>
          <cell r="Z56" t="str">
            <v/>
          </cell>
          <cell r="AA56" t="str">
            <v/>
          </cell>
          <cell r="AB56" t="str">
            <v/>
          </cell>
          <cell r="AC56" t="str">
            <v/>
          </cell>
          <cell r="AD56" t="str">
            <v/>
          </cell>
          <cell r="AE56" t="str">
            <v/>
          </cell>
          <cell r="AF56">
            <v>0</v>
          </cell>
          <cell r="AG56" t="str">
            <v/>
          </cell>
          <cell r="AH56" t="str">
            <v/>
          </cell>
          <cell r="AI56" t="str">
            <v/>
          </cell>
          <cell r="AJ56" t="str">
            <v/>
          </cell>
          <cell r="AK56" t="str">
            <v/>
          </cell>
          <cell r="AL56" t="str">
            <v/>
          </cell>
          <cell r="AM56" t="str">
            <v/>
          </cell>
          <cell r="AN56" t="str">
            <v/>
          </cell>
          <cell r="AO56" t="str">
            <v/>
          </cell>
          <cell r="AP56" t="str">
            <v/>
          </cell>
          <cell r="AQ56" t="str">
            <v/>
          </cell>
          <cell r="AR56" t="str">
            <v/>
          </cell>
          <cell r="AS56" t="str">
            <v/>
          </cell>
          <cell r="AT56" t="str">
            <v/>
          </cell>
          <cell r="AU56" t="str">
            <v/>
          </cell>
          <cell r="AV56" t="str">
            <v/>
          </cell>
          <cell r="AW56" t="str">
            <v/>
          </cell>
          <cell r="AX56" t="str">
            <v/>
          </cell>
          <cell r="AY56" t="str">
            <v/>
          </cell>
          <cell r="AZ56" t="str">
            <v/>
          </cell>
          <cell r="BA56" t="str">
            <v/>
          </cell>
          <cell r="BB56" t="str">
            <v/>
          </cell>
          <cell r="BC56" t="str">
            <v/>
          </cell>
          <cell r="BD56" t="str">
            <v/>
          </cell>
          <cell r="BE56" t="str">
            <v/>
          </cell>
          <cell r="BF56" t="str">
            <v/>
          </cell>
        </row>
        <row r="57">
          <cell r="B57" t="str">
            <v/>
          </cell>
          <cell r="C57" t="str">
            <v/>
          </cell>
          <cell r="D57" t="str">
            <v/>
          </cell>
          <cell r="E57" t="str">
            <v/>
          </cell>
          <cell r="F57" t="str">
            <v/>
          </cell>
          <cell r="G57" t="str">
            <v/>
          </cell>
          <cell r="H57" t="str">
            <v/>
          </cell>
          <cell r="I57" t="str">
            <v/>
          </cell>
          <cell r="J57" t="str">
            <v/>
          </cell>
          <cell r="K57" t="str">
            <v/>
          </cell>
          <cell r="L57" t="str">
            <v/>
          </cell>
          <cell r="M57" t="str">
            <v/>
          </cell>
          <cell r="N57" t="str">
            <v/>
          </cell>
          <cell r="O57" t="str">
            <v/>
          </cell>
          <cell r="P57" t="str">
            <v/>
          </cell>
          <cell r="Q57" t="str">
            <v/>
          </cell>
          <cell r="R57" t="str">
            <v/>
          </cell>
          <cell r="S57" t="str">
            <v/>
          </cell>
          <cell r="T57" t="str">
            <v/>
          </cell>
          <cell r="U57" t="str">
            <v/>
          </cell>
          <cell r="V57" t="str">
            <v/>
          </cell>
          <cell r="W57" t="str">
            <v/>
          </cell>
          <cell r="X57" t="str">
            <v/>
          </cell>
          <cell r="Y57" t="str">
            <v/>
          </cell>
          <cell r="Z57" t="str">
            <v/>
          </cell>
          <cell r="AA57" t="str">
            <v/>
          </cell>
          <cell r="AB57" t="str">
            <v/>
          </cell>
          <cell r="AC57" t="str">
            <v/>
          </cell>
          <cell r="AD57" t="str">
            <v/>
          </cell>
          <cell r="AE57" t="str">
            <v/>
          </cell>
          <cell r="AF57">
            <v>0</v>
          </cell>
          <cell r="AG57" t="str">
            <v/>
          </cell>
          <cell r="AH57" t="str">
            <v/>
          </cell>
          <cell r="AI57" t="str">
            <v/>
          </cell>
          <cell r="AJ57" t="str">
            <v/>
          </cell>
          <cell r="AK57" t="str">
            <v/>
          </cell>
          <cell r="AL57" t="str">
            <v/>
          </cell>
          <cell r="AM57" t="str">
            <v/>
          </cell>
          <cell r="AN57" t="str">
            <v/>
          </cell>
          <cell r="AO57" t="str">
            <v/>
          </cell>
          <cell r="AP57" t="str">
            <v/>
          </cell>
          <cell r="AQ57" t="str">
            <v/>
          </cell>
          <cell r="AR57" t="str">
            <v/>
          </cell>
          <cell r="AS57" t="str">
            <v/>
          </cell>
          <cell r="AT57" t="str">
            <v/>
          </cell>
          <cell r="AU57" t="str">
            <v/>
          </cell>
          <cell r="AV57" t="str">
            <v/>
          </cell>
          <cell r="AW57" t="str">
            <v/>
          </cell>
          <cell r="AX57" t="str">
            <v/>
          </cell>
          <cell r="AY57" t="str">
            <v/>
          </cell>
          <cell r="AZ57" t="str">
            <v/>
          </cell>
          <cell r="BA57" t="str">
            <v/>
          </cell>
          <cell r="BB57" t="str">
            <v/>
          </cell>
          <cell r="BC57" t="str">
            <v/>
          </cell>
          <cell r="BD57" t="str">
            <v/>
          </cell>
          <cell r="BE57" t="str">
            <v/>
          </cell>
          <cell r="BF57" t="str">
            <v/>
          </cell>
        </row>
        <row r="58">
          <cell r="B58" t="str">
            <v/>
          </cell>
          <cell r="C58" t="str">
            <v/>
          </cell>
          <cell r="D58" t="str">
            <v/>
          </cell>
          <cell r="E58" t="str">
            <v/>
          </cell>
          <cell r="F58" t="str">
            <v/>
          </cell>
          <cell r="G58" t="str">
            <v/>
          </cell>
          <cell r="H58" t="str">
            <v/>
          </cell>
          <cell r="I58" t="str">
            <v/>
          </cell>
          <cell r="J58" t="str">
            <v/>
          </cell>
          <cell r="K58" t="str">
            <v/>
          </cell>
          <cell r="L58" t="str">
            <v/>
          </cell>
          <cell r="M58" t="str">
            <v/>
          </cell>
          <cell r="N58" t="str">
            <v/>
          </cell>
          <cell r="O58" t="str">
            <v/>
          </cell>
          <cell r="P58" t="str">
            <v/>
          </cell>
          <cell r="Q58" t="str">
            <v/>
          </cell>
          <cell r="R58" t="str">
            <v/>
          </cell>
          <cell r="S58" t="str">
            <v/>
          </cell>
          <cell r="T58" t="str">
            <v/>
          </cell>
          <cell r="U58" t="str">
            <v/>
          </cell>
          <cell r="V58" t="str">
            <v/>
          </cell>
          <cell r="W58" t="str">
            <v/>
          </cell>
          <cell r="X58" t="str">
            <v/>
          </cell>
          <cell r="Y58" t="str">
            <v/>
          </cell>
          <cell r="Z58" t="str">
            <v/>
          </cell>
          <cell r="AA58" t="str">
            <v/>
          </cell>
          <cell r="AB58" t="str">
            <v/>
          </cell>
          <cell r="AC58" t="str">
            <v/>
          </cell>
          <cell r="AD58" t="str">
            <v/>
          </cell>
          <cell r="AE58" t="str">
            <v/>
          </cell>
          <cell r="AF58">
            <v>0</v>
          </cell>
          <cell r="AG58" t="str">
            <v/>
          </cell>
          <cell r="AH58" t="str">
            <v/>
          </cell>
          <cell r="AI58" t="str">
            <v/>
          </cell>
          <cell r="AJ58" t="str">
            <v/>
          </cell>
          <cell r="AK58" t="str">
            <v/>
          </cell>
          <cell r="AL58" t="str">
            <v/>
          </cell>
          <cell r="AM58" t="str">
            <v/>
          </cell>
          <cell r="AN58" t="str">
            <v/>
          </cell>
          <cell r="AO58" t="str">
            <v/>
          </cell>
          <cell r="AP58" t="str">
            <v/>
          </cell>
          <cell r="AQ58" t="str">
            <v/>
          </cell>
          <cell r="AR58" t="str">
            <v/>
          </cell>
          <cell r="AS58" t="str">
            <v/>
          </cell>
          <cell r="AT58" t="str">
            <v/>
          </cell>
          <cell r="AU58" t="str">
            <v/>
          </cell>
          <cell r="AV58" t="str">
            <v/>
          </cell>
          <cell r="AW58" t="str">
            <v/>
          </cell>
          <cell r="AX58" t="str">
            <v/>
          </cell>
          <cell r="AY58" t="str">
            <v/>
          </cell>
          <cell r="AZ58" t="str">
            <v/>
          </cell>
          <cell r="BA58" t="str">
            <v/>
          </cell>
          <cell r="BB58" t="str">
            <v/>
          </cell>
          <cell r="BC58" t="str">
            <v/>
          </cell>
          <cell r="BD58" t="str">
            <v/>
          </cell>
          <cell r="BE58" t="str">
            <v/>
          </cell>
          <cell r="BF58" t="str">
            <v/>
          </cell>
        </row>
        <row r="59">
          <cell r="B59" t="str">
            <v/>
          </cell>
          <cell r="C59" t="str">
            <v/>
          </cell>
          <cell r="D59" t="str">
            <v/>
          </cell>
          <cell r="E59" t="str">
            <v/>
          </cell>
          <cell r="F59" t="str">
            <v/>
          </cell>
          <cell r="G59" t="str">
            <v/>
          </cell>
          <cell r="H59" t="str">
            <v/>
          </cell>
          <cell r="I59" t="str">
            <v/>
          </cell>
          <cell r="J59" t="str">
            <v/>
          </cell>
          <cell r="K59" t="str">
            <v/>
          </cell>
          <cell r="L59" t="str">
            <v/>
          </cell>
          <cell r="M59" t="str">
            <v/>
          </cell>
          <cell r="N59" t="str">
            <v/>
          </cell>
          <cell r="O59" t="str">
            <v/>
          </cell>
          <cell r="P59" t="str">
            <v/>
          </cell>
          <cell r="Q59" t="str">
            <v/>
          </cell>
          <cell r="R59" t="str">
            <v/>
          </cell>
          <cell r="S59" t="str">
            <v/>
          </cell>
          <cell r="T59" t="str">
            <v/>
          </cell>
          <cell r="U59" t="str">
            <v/>
          </cell>
          <cell r="V59" t="str">
            <v/>
          </cell>
          <cell r="W59" t="str">
            <v/>
          </cell>
          <cell r="X59" t="str">
            <v/>
          </cell>
          <cell r="Y59" t="str">
            <v/>
          </cell>
          <cell r="Z59" t="str">
            <v/>
          </cell>
          <cell r="AA59" t="str">
            <v/>
          </cell>
          <cell r="AB59" t="str">
            <v/>
          </cell>
          <cell r="AC59" t="str">
            <v/>
          </cell>
          <cell r="AD59" t="str">
            <v/>
          </cell>
          <cell r="AE59" t="str">
            <v/>
          </cell>
          <cell r="AF59">
            <v>0</v>
          </cell>
          <cell r="AG59" t="str">
            <v/>
          </cell>
          <cell r="AH59" t="str">
            <v/>
          </cell>
          <cell r="AI59" t="str">
            <v/>
          </cell>
          <cell r="AJ59" t="str">
            <v/>
          </cell>
          <cell r="AK59" t="str">
            <v/>
          </cell>
          <cell r="AL59" t="str">
            <v/>
          </cell>
          <cell r="AM59" t="str">
            <v/>
          </cell>
          <cell r="AN59" t="str">
            <v/>
          </cell>
          <cell r="AO59" t="str">
            <v/>
          </cell>
          <cell r="AP59" t="str">
            <v/>
          </cell>
          <cell r="AQ59" t="str">
            <v/>
          </cell>
          <cell r="AR59" t="str">
            <v/>
          </cell>
          <cell r="AS59" t="str">
            <v/>
          </cell>
          <cell r="AT59" t="str">
            <v/>
          </cell>
          <cell r="AU59" t="str">
            <v/>
          </cell>
          <cell r="AV59" t="str">
            <v/>
          </cell>
          <cell r="AW59" t="str">
            <v/>
          </cell>
          <cell r="AX59" t="str">
            <v/>
          </cell>
          <cell r="AY59" t="str">
            <v/>
          </cell>
          <cell r="AZ59" t="str">
            <v/>
          </cell>
          <cell r="BA59" t="str">
            <v/>
          </cell>
          <cell r="BB59" t="str">
            <v/>
          </cell>
          <cell r="BC59" t="str">
            <v/>
          </cell>
          <cell r="BD59" t="str">
            <v/>
          </cell>
          <cell r="BE59" t="str">
            <v/>
          </cell>
          <cell r="BF59" t="str">
            <v/>
          </cell>
        </row>
        <row r="60">
          <cell r="B60" t="str">
            <v/>
          </cell>
          <cell r="C60" t="str">
            <v/>
          </cell>
          <cell r="D60" t="str">
            <v/>
          </cell>
          <cell r="E60" t="str">
            <v/>
          </cell>
          <cell r="F60" t="str">
            <v/>
          </cell>
          <cell r="G60" t="str">
            <v/>
          </cell>
          <cell r="H60" t="str">
            <v/>
          </cell>
          <cell r="I60" t="str">
            <v/>
          </cell>
          <cell r="J60" t="str">
            <v/>
          </cell>
          <cell r="K60" t="str">
            <v/>
          </cell>
          <cell r="L60" t="str">
            <v/>
          </cell>
          <cell r="M60" t="str">
            <v/>
          </cell>
          <cell r="N60" t="str">
            <v/>
          </cell>
          <cell r="O60" t="str">
            <v/>
          </cell>
          <cell r="P60" t="str">
            <v/>
          </cell>
          <cell r="Q60" t="str">
            <v/>
          </cell>
          <cell r="R60" t="str">
            <v/>
          </cell>
          <cell r="S60" t="str">
            <v/>
          </cell>
          <cell r="T60" t="str">
            <v/>
          </cell>
          <cell r="U60" t="str">
            <v/>
          </cell>
          <cell r="V60" t="str">
            <v/>
          </cell>
          <cell r="W60" t="str">
            <v/>
          </cell>
          <cell r="X60" t="str">
            <v/>
          </cell>
          <cell r="Y60" t="str">
            <v/>
          </cell>
          <cell r="Z60" t="str">
            <v/>
          </cell>
          <cell r="AA60" t="str">
            <v/>
          </cell>
          <cell r="AB60" t="str">
            <v/>
          </cell>
          <cell r="AC60" t="str">
            <v/>
          </cell>
          <cell r="AD60" t="str">
            <v/>
          </cell>
          <cell r="AE60" t="str">
            <v/>
          </cell>
          <cell r="AF60">
            <v>0</v>
          </cell>
          <cell r="AG60" t="str">
            <v/>
          </cell>
          <cell r="AH60" t="str">
            <v/>
          </cell>
          <cell r="AI60" t="str">
            <v/>
          </cell>
          <cell r="AJ60" t="str">
            <v/>
          </cell>
          <cell r="AK60" t="str">
            <v/>
          </cell>
          <cell r="AL60" t="str">
            <v/>
          </cell>
          <cell r="AM60" t="str">
            <v/>
          </cell>
          <cell r="AN60" t="str">
            <v/>
          </cell>
          <cell r="AO60" t="str">
            <v/>
          </cell>
          <cell r="AP60" t="str">
            <v/>
          </cell>
          <cell r="AQ60" t="str">
            <v/>
          </cell>
          <cell r="AR60" t="str">
            <v/>
          </cell>
          <cell r="AS60" t="str">
            <v/>
          </cell>
          <cell r="AT60">
            <v>53783.339646080378</v>
          </cell>
          <cell r="AU60">
            <v>10415.416780949879</v>
          </cell>
          <cell r="AV60">
            <v>581797.60776164115</v>
          </cell>
          <cell r="AW60">
            <v>135935.25238696983</v>
          </cell>
          <cell r="AX60">
            <v>13140.279098925486</v>
          </cell>
          <cell r="AY60">
            <v>429910.15749373048</v>
          </cell>
          <cell r="AZ60">
            <v>37764.67431753753</v>
          </cell>
          <cell r="BA60">
            <v>8641.0325141642243</v>
          </cell>
          <cell r="BB60" t="str">
            <v/>
          </cell>
          <cell r="BC60" t="str">
            <v/>
          </cell>
          <cell r="BD60" t="str">
            <v/>
          </cell>
          <cell r="BE60" t="str">
            <v/>
          </cell>
          <cell r="BF60" t="str">
            <v/>
          </cell>
        </row>
        <row r="61">
          <cell r="B61" t="str">
            <v/>
          </cell>
          <cell r="C61" t="str">
            <v/>
          </cell>
          <cell r="D61" t="str">
            <v/>
          </cell>
          <cell r="E61" t="str">
            <v/>
          </cell>
          <cell r="F61" t="str">
            <v/>
          </cell>
          <cell r="G61" t="str">
            <v/>
          </cell>
          <cell r="H61" t="str">
            <v/>
          </cell>
          <cell r="I61" t="str">
            <v/>
          </cell>
          <cell r="J61" t="str">
            <v/>
          </cell>
          <cell r="K61" t="str">
            <v/>
          </cell>
          <cell r="L61" t="str">
            <v/>
          </cell>
          <cell r="M61" t="str">
            <v/>
          </cell>
          <cell r="N61" t="str">
            <v/>
          </cell>
          <cell r="O61" t="str">
            <v/>
          </cell>
          <cell r="P61" t="str">
            <v/>
          </cell>
          <cell r="Q61" t="str">
            <v/>
          </cell>
          <cell r="R61" t="str">
            <v/>
          </cell>
          <cell r="S61" t="str">
            <v/>
          </cell>
          <cell r="T61" t="str">
            <v/>
          </cell>
          <cell r="U61" t="str">
            <v/>
          </cell>
          <cell r="V61" t="str">
            <v/>
          </cell>
          <cell r="W61" t="str">
            <v/>
          </cell>
          <cell r="X61" t="str">
            <v/>
          </cell>
          <cell r="Y61" t="str">
            <v/>
          </cell>
          <cell r="Z61" t="str">
            <v/>
          </cell>
          <cell r="AA61" t="str">
            <v/>
          </cell>
          <cell r="AB61" t="str">
            <v/>
          </cell>
          <cell r="AC61" t="str">
            <v/>
          </cell>
          <cell r="AD61" t="str">
            <v/>
          </cell>
          <cell r="AE61" t="str">
            <v/>
          </cell>
          <cell r="AF61">
            <v>0</v>
          </cell>
          <cell r="AG61" t="str">
            <v/>
          </cell>
          <cell r="AH61" t="str">
            <v/>
          </cell>
          <cell r="AI61" t="str">
            <v/>
          </cell>
          <cell r="AJ61" t="str">
            <v/>
          </cell>
          <cell r="AK61" t="str">
            <v/>
          </cell>
          <cell r="AL61" t="str">
            <v/>
          </cell>
          <cell r="AM61" t="str">
            <v/>
          </cell>
          <cell r="AN61" t="str">
            <v/>
          </cell>
          <cell r="AO61" t="str">
            <v/>
          </cell>
          <cell r="AP61" t="str">
            <v/>
          </cell>
          <cell r="AQ61" t="str">
            <v/>
          </cell>
          <cell r="AR61" t="str">
            <v/>
          </cell>
          <cell r="AS61" t="str">
            <v/>
          </cell>
          <cell r="AT61">
            <v>8158.2116485287879</v>
          </cell>
          <cell r="AU61">
            <v>1579.8791050495886</v>
          </cell>
          <cell r="AV61">
            <v>88250.897991105216</v>
          </cell>
          <cell r="AW61">
            <v>20619.55554948323</v>
          </cell>
          <cell r="AX61">
            <v>1993.2041913947207</v>
          </cell>
          <cell r="AY61">
            <v>65211.607865295577</v>
          </cell>
          <cell r="AZ61">
            <v>5728.3948514097865</v>
          </cell>
          <cell r="BA61">
            <v>1310.7287977329638</v>
          </cell>
          <cell r="BB61" t="str">
            <v/>
          </cell>
          <cell r="BC61" t="str">
            <v/>
          </cell>
          <cell r="BD61" t="str">
            <v/>
          </cell>
          <cell r="BE61" t="str">
            <v/>
          </cell>
          <cell r="BF61" t="str">
            <v/>
          </cell>
        </row>
        <row r="62">
          <cell r="B62" t="str">
            <v/>
          </cell>
          <cell r="C62" t="str">
            <v/>
          </cell>
          <cell r="D62" t="str">
            <v/>
          </cell>
          <cell r="E62">
            <v>31081.053080000002</v>
          </cell>
          <cell r="F62" t="str">
            <v/>
          </cell>
          <cell r="G62">
            <v>62470</v>
          </cell>
          <cell r="H62" t="str">
            <v/>
          </cell>
          <cell r="I62">
            <v>13238.472060000002</v>
          </cell>
          <cell r="J62">
            <v>7218.3266374719215</v>
          </cell>
          <cell r="K62">
            <v>5623.4354219999987</v>
          </cell>
          <cell r="L62" t="str">
            <v/>
          </cell>
          <cell r="M62">
            <v>58293.302488862879</v>
          </cell>
          <cell r="N62">
            <v>14326.735500000001</v>
          </cell>
          <cell r="O62">
            <v>11439.123299999999</v>
          </cell>
          <cell r="P62">
            <v>27313.775280000002</v>
          </cell>
          <cell r="Q62">
            <v>2475</v>
          </cell>
          <cell r="R62">
            <v>3333.447216</v>
          </cell>
          <cell r="S62" t="str">
            <v/>
          </cell>
          <cell r="T62" t="str">
            <v/>
          </cell>
          <cell r="U62" t="str">
            <v/>
          </cell>
          <cell r="V62" t="str">
            <v/>
          </cell>
          <cell r="W62" t="str">
            <v/>
          </cell>
          <cell r="X62">
            <v>22715.159775</v>
          </cell>
          <cell r="Y62">
            <v>38802.720000000001</v>
          </cell>
          <cell r="Z62" t="str">
            <v/>
          </cell>
          <cell r="AA62" t="str">
            <v/>
          </cell>
          <cell r="AB62" t="str">
            <v/>
          </cell>
          <cell r="AC62" t="str">
            <v/>
          </cell>
          <cell r="AD62" t="str">
            <v/>
          </cell>
          <cell r="AE62">
            <v>11233.688399999999</v>
          </cell>
          <cell r="AF62">
            <v>0</v>
          </cell>
          <cell r="AG62" t="str">
            <v/>
          </cell>
          <cell r="AH62" t="str">
            <v/>
          </cell>
          <cell r="AI62" t="str">
            <v/>
          </cell>
          <cell r="AJ62" t="str">
            <v/>
          </cell>
          <cell r="AK62">
            <v>48865.535869768421</v>
          </cell>
          <cell r="AL62" t="str">
            <v/>
          </cell>
          <cell r="AM62" t="str">
            <v/>
          </cell>
          <cell r="AN62">
            <v>8059.2542891406129</v>
          </cell>
          <cell r="AO62" t="str">
            <v/>
          </cell>
          <cell r="AP62" t="str">
            <v/>
          </cell>
          <cell r="AQ62" t="str">
            <v/>
          </cell>
          <cell r="AR62" t="str">
            <v/>
          </cell>
          <cell r="AS62" t="str">
            <v/>
          </cell>
          <cell r="AT62" t="str">
            <v/>
          </cell>
          <cell r="AU62" t="str">
            <v/>
          </cell>
          <cell r="AV62" t="str">
            <v/>
          </cell>
          <cell r="AW62" t="str">
            <v/>
          </cell>
          <cell r="AX62" t="str">
            <v/>
          </cell>
          <cell r="AY62" t="str">
            <v/>
          </cell>
          <cell r="AZ62" t="str">
            <v/>
          </cell>
          <cell r="BA62" t="str">
            <v/>
          </cell>
          <cell r="BB62" t="str">
            <v/>
          </cell>
          <cell r="BC62" t="str">
            <v/>
          </cell>
          <cell r="BD62" t="str">
            <v/>
          </cell>
          <cell r="BE62" t="str">
            <v/>
          </cell>
          <cell r="BF62" t="str">
            <v/>
          </cell>
        </row>
        <row r="63">
          <cell r="B63" t="str">
            <v/>
          </cell>
          <cell r="C63" t="str">
            <v/>
          </cell>
          <cell r="D63" t="str">
            <v/>
          </cell>
          <cell r="E63" t="str">
            <v/>
          </cell>
          <cell r="F63" t="str">
            <v/>
          </cell>
          <cell r="G63" t="str">
            <v/>
          </cell>
          <cell r="H63">
            <v>1</v>
          </cell>
          <cell r="I63" t="str">
            <v/>
          </cell>
          <cell r="J63" t="str">
            <v/>
          </cell>
          <cell r="K63" t="str">
            <v/>
          </cell>
          <cell r="L63" t="str">
            <v/>
          </cell>
          <cell r="M63" t="str">
            <v/>
          </cell>
          <cell r="N63" t="str">
            <v/>
          </cell>
          <cell r="O63" t="str">
            <v/>
          </cell>
          <cell r="P63" t="str">
            <v/>
          </cell>
          <cell r="Q63" t="str">
            <v/>
          </cell>
          <cell r="R63" t="str">
            <v/>
          </cell>
          <cell r="S63" t="str">
            <v/>
          </cell>
          <cell r="T63" t="str">
            <v/>
          </cell>
          <cell r="U63" t="str">
            <v/>
          </cell>
          <cell r="V63" t="str">
            <v/>
          </cell>
          <cell r="W63" t="str">
            <v/>
          </cell>
          <cell r="X63" t="str">
            <v/>
          </cell>
          <cell r="Y63" t="str">
            <v/>
          </cell>
          <cell r="Z63" t="str">
            <v/>
          </cell>
          <cell r="AA63" t="str">
            <v/>
          </cell>
          <cell r="AB63" t="str">
            <v/>
          </cell>
          <cell r="AC63" t="str">
            <v/>
          </cell>
          <cell r="AD63" t="str">
            <v/>
          </cell>
          <cell r="AE63" t="str">
            <v/>
          </cell>
          <cell r="AF63">
            <v>0</v>
          </cell>
          <cell r="AG63" t="str">
            <v/>
          </cell>
          <cell r="AH63" t="str">
            <v/>
          </cell>
          <cell r="AI63" t="str">
            <v/>
          </cell>
          <cell r="AJ63" t="str">
            <v/>
          </cell>
          <cell r="AK63" t="str">
            <v/>
          </cell>
          <cell r="AL63" t="str">
            <v/>
          </cell>
          <cell r="AM63" t="str">
            <v/>
          </cell>
          <cell r="AN63" t="str">
            <v/>
          </cell>
          <cell r="AO63" t="str">
            <v/>
          </cell>
          <cell r="AP63" t="str">
            <v/>
          </cell>
          <cell r="AQ63" t="str">
            <v/>
          </cell>
          <cell r="AR63" t="str">
            <v/>
          </cell>
          <cell r="AS63" t="str">
            <v/>
          </cell>
          <cell r="AT63" t="str">
            <v/>
          </cell>
          <cell r="AU63" t="str">
            <v/>
          </cell>
          <cell r="AV63" t="str">
            <v/>
          </cell>
          <cell r="AW63" t="str">
            <v/>
          </cell>
          <cell r="AX63" t="str">
            <v/>
          </cell>
          <cell r="AY63" t="str">
            <v/>
          </cell>
          <cell r="AZ63" t="str">
            <v/>
          </cell>
          <cell r="BA63" t="str">
            <v/>
          </cell>
          <cell r="BB63" t="str">
            <v/>
          </cell>
          <cell r="BC63" t="str">
            <v/>
          </cell>
          <cell r="BD63" t="str">
            <v/>
          </cell>
          <cell r="BE63" t="str">
            <v/>
          </cell>
          <cell r="BF63" t="str">
            <v/>
          </cell>
        </row>
      </sheetData>
      <sheetData sheetId="6">
        <row r="2">
          <cell r="A2">
            <v>0</v>
          </cell>
        </row>
        <row r="7">
          <cell r="B7">
            <v>0</v>
          </cell>
          <cell r="C7">
            <v>0</v>
          </cell>
          <cell r="D7">
            <v>0</v>
          </cell>
          <cell r="E7">
            <v>0</v>
          </cell>
          <cell r="F7">
            <v>4109.6224099999999</v>
          </cell>
          <cell r="G7">
            <v>2809</v>
          </cell>
          <cell r="H7">
            <v>0</v>
          </cell>
          <cell r="I7">
            <v>0</v>
          </cell>
          <cell r="J7">
            <v>0</v>
          </cell>
          <cell r="K7">
            <v>0</v>
          </cell>
          <cell r="L7">
            <v>0</v>
          </cell>
          <cell r="M7">
            <v>0</v>
          </cell>
          <cell r="N7">
            <v>0</v>
          </cell>
          <cell r="O7">
            <v>0</v>
          </cell>
          <cell r="P7">
            <v>0</v>
          </cell>
          <cell r="Q7">
            <v>0</v>
          </cell>
          <cell r="R7">
            <v>0</v>
          </cell>
          <cell r="S7">
            <v>0</v>
          </cell>
          <cell r="T7">
            <v>0</v>
          </cell>
          <cell r="U7">
            <v>0</v>
          </cell>
          <cell r="V7">
            <v>0</v>
          </cell>
          <cell r="W7">
            <v>0</v>
          </cell>
          <cell r="X7">
            <v>0</v>
          </cell>
          <cell r="Y7">
            <v>0</v>
          </cell>
          <cell r="Z7">
            <v>0</v>
          </cell>
          <cell r="AA7">
            <v>0</v>
          </cell>
          <cell r="AB7">
            <v>0</v>
          </cell>
          <cell r="AC7">
            <v>0</v>
          </cell>
          <cell r="AD7">
            <v>0</v>
          </cell>
          <cell r="AE7">
            <v>0</v>
          </cell>
          <cell r="AF7">
            <v>0</v>
          </cell>
          <cell r="AG7">
            <v>0</v>
          </cell>
          <cell r="AH7">
            <v>0</v>
          </cell>
          <cell r="AI7">
            <v>0</v>
          </cell>
          <cell r="AJ7">
            <v>0</v>
          </cell>
          <cell r="AK7">
            <v>0</v>
          </cell>
          <cell r="AL7">
            <v>0</v>
          </cell>
          <cell r="AM7">
            <v>0</v>
          </cell>
          <cell r="AN7">
            <v>0</v>
          </cell>
          <cell r="AO7">
            <v>0</v>
          </cell>
          <cell r="AP7">
            <v>0</v>
          </cell>
          <cell r="AQ7">
            <v>0</v>
          </cell>
          <cell r="AR7">
            <v>0</v>
          </cell>
          <cell r="AS7">
            <v>0</v>
          </cell>
          <cell r="AT7">
            <v>0</v>
          </cell>
          <cell r="AU7">
            <v>0</v>
          </cell>
          <cell r="AV7">
            <v>0</v>
          </cell>
          <cell r="AW7">
            <v>0</v>
          </cell>
          <cell r="AX7">
            <v>0</v>
          </cell>
          <cell r="AY7">
            <v>0</v>
          </cell>
          <cell r="AZ7">
            <v>0</v>
          </cell>
          <cell r="BA7">
            <v>0</v>
          </cell>
          <cell r="BB7">
            <v>0</v>
          </cell>
          <cell r="BC7">
            <v>0</v>
          </cell>
          <cell r="BD7">
            <v>0</v>
          </cell>
          <cell r="BE7">
            <v>0</v>
          </cell>
          <cell r="BF7">
            <v>0</v>
          </cell>
        </row>
        <row r="8">
          <cell r="B8">
            <v>0</v>
          </cell>
          <cell r="C8">
            <v>0</v>
          </cell>
          <cell r="D8">
            <v>0</v>
          </cell>
          <cell r="E8">
            <v>0</v>
          </cell>
          <cell r="F8">
            <v>0</v>
          </cell>
          <cell r="G8">
            <v>0</v>
          </cell>
          <cell r="H8">
            <v>0</v>
          </cell>
          <cell r="I8">
            <v>6453.3019999999997</v>
          </cell>
          <cell r="J8">
            <v>810.899</v>
          </cell>
          <cell r="K8">
            <v>0</v>
          </cell>
          <cell r="L8">
            <v>12941.145358048594</v>
          </cell>
          <cell r="M8">
            <v>25760.115000000009</v>
          </cell>
          <cell r="N8">
            <v>0</v>
          </cell>
          <cell r="O8">
            <v>3725.0640000000003</v>
          </cell>
          <cell r="P8">
            <v>0</v>
          </cell>
          <cell r="Q8">
            <v>0</v>
          </cell>
          <cell r="R8">
            <v>0</v>
          </cell>
          <cell r="S8">
            <v>0</v>
          </cell>
          <cell r="T8">
            <v>0</v>
          </cell>
          <cell r="U8">
            <v>0</v>
          </cell>
          <cell r="V8">
            <v>0</v>
          </cell>
          <cell r="W8">
            <v>0</v>
          </cell>
          <cell r="X8">
            <v>0</v>
          </cell>
          <cell r="Y8">
            <v>12136.186641951408</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v>0</v>
          </cell>
          <cell r="BC8">
            <v>0</v>
          </cell>
          <cell r="BD8">
            <v>0</v>
          </cell>
          <cell r="BE8">
            <v>0</v>
          </cell>
          <cell r="BF8">
            <v>0</v>
          </cell>
        </row>
        <row r="9">
          <cell r="B9">
            <v>0</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18000</v>
          </cell>
          <cell r="Z9">
            <v>0</v>
          </cell>
          <cell r="AA9">
            <v>0</v>
          </cell>
          <cell r="AB9">
            <v>0</v>
          </cell>
          <cell r="AC9">
            <v>0</v>
          </cell>
          <cell r="AD9">
            <v>0</v>
          </cell>
          <cell r="AE9">
            <v>0</v>
          </cell>
          <cell r="AF9">
            <v>0</v>
          </cell>
          <cell r="AG9">
            <v>0</v>
          </cell>
          <cell r="AH9">
            <v>0</v>
          </cell>
          <cell r="AI9">
            <v>0</v>
          </cell>
          <cell r="AJ9">
            <v>0</v>
          </cell>
          <cell r="AK9">
            <v>28829.933999999994</v>
          </cell>
          <cell r="AL9">
            <v>0</v>
          </cell>
          <cell r="AM9">
            <v>0</v>
          </cell>
          <cell r="AN9">
            <v>5000</v>
          </cell>
          <cell r="AO9">
            <v>0</v>
          </cell>
          <cell r="AP9">
            <v>0</v>
          </cell>
          <cell r="AQ9">
            <v>0</v>
          </cell>
          <cell r="AR9">
            <v>0</v>
          </cell>
          <cell r="AS9">
            <v>0</v>
          </cell>
          <cell r="AT9">
            <v>0</v>
          </cell>
          <cell r="AU9">
            <v>0</v>
          </cell>
          <cell r="AV9">
            <v>0</v>
          </cell>
          <cell r="AW9">
            <v>0</v>
          </cell>
          <cell r="AX9">
            <v>0</v>
          </cell>
          <cell r="AY9">
            <v>0</v>
          </cell>
          <cell r="AZ9">
            <v>0</v>
          </cell>
          <cell r="BA9">
            <v>0</v>
          </cell>
          <cell r="BB9">
            <v>0</v>
          </cell>
          <cell r="BC9">
            <v>0</v>
          </cell>
          <cell r="BD9">
            <v>0</v>
          </cell>
          <cell r="BE9">
            <v>0</v>
          </cell>
          <cell r="BF9">
            <v>0</v>
          </cell>
        </row>
        <row r="10">
          <cell r="B10">
            <v>0</v>
          </cell>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0</v>
          </cell>
          <cell r="AQ10">
            <v>0</v>
          </cell>
          <cell r="AR10">
            <v>0</v>
          </cell>
          <cell r="AS10">
            <v>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B11">
            <v>0</v>
          </cell>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v>0</v>
          </cell>
          <cell r="BC11">
            <v>0</v>
          </cell>
          <cell r="BD11">
            <v>0</v>
          </cell>
          <cell r="BE11">
            <v>0</v>
          </cell>
          <cell r="BF11">
            <v>0</v>
          </cell>
        </row>
        <row r="12">
          <cell r="B12">
            <v>0</v>
          </cell>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B13">
            <v>0</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0</v>
          </cell>
          <cell r="BD13">
            <v>0</v>
          </cell>
          <cell r="BE13">
            <v>0</v>
          </cell>
          <cell r="BF13">
            <v>0</v>
          </cell>
        </row>
        <row r="14">
          <cell r="B14">
            <v>0</v>
          </cell>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971.19628</v>
          </cell>
          <cell r="V14">
            <v>971.19628</v>
          </cell>
          <cell r="W14">
            <v>0</v>
          </cell>
          <cell r="X14">
            <v>0</v>
          </cell>
          <cell r="Y14">
            <v>0</v>
          </cell>
          <cell r="Z14">
            <v>0</v>
          </cell>
          <cell r="AA14">
            <v>971.19628</v>
          </cell>
          <cell r="AB14">
            <v>0</v>
          </cell>
          <cell r="AC14">
            <v>971.19628</v>
          </cell>
          <cell r="AD14">
            <v>971.19628</v>
          </cell>
          <cell r="AE14">
            <v>0</v>
          </cell>
          <cell r="AF14">
            <v>0</v>
          </cell>
          <cell r="AG14">
            <v>0</v>
          </cell>
          <cell r="AH14">
            <v>0</v>
          </cell>
          <cell r="AI14">
            <v>0</v>
          </cell>
          <cell r="AJ14">
            <v>0</v>
          </cell>
          <cell r="AK14">
            <v>0</v>
          </cell>
          <cell r="AL14">
            <v>0</v>
          </cell>
          <cell r="AM14">
            <v>0</v>
          </cell>
          <cell r="AN14">
            <v>0</v>
          </cell>
          <cell r="AO14">
            <v>18674</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B15">
            <v>0</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795.74432000000002</v>
          </cell>
          <cell r="W15">
            <v>0</v>
          </cell>
          <cell r="X15">
            <v>0</v>
          </cell>
          <cell r="Y15">
            <v>0</v>
          </cell>
          <cell r="Z15">
            <v>0</v>
          </cell>
          <cell r="AA15">
            <v>595.74432000000002</v>
          </cell>
          <cell r="AB15">
            <v>0</v>
          </cell>
          <cell r="AC15">
            <v>0</v>
          </cell>
          <cell r="AD15">
            <v>1595.74432</v>
          </cell>
          <cell r="AE15">
            <v>0</v>
          </cell>
          <cell r="AF15">
            <v>0</v>
          </cell>
          <cell r="AG15">
            <v>0</v>
          </cell>
          <cell r="AH15">
            <v>0</v>
          </cell>
          <cell r="AI15">
            <v>10978.721600000001</v>
          </cell>
          <cell r="AJ15">
            <v>0</v>
          </cell>
          <cell r="AK15">
            <v>0</v>
          </cell>
          <cell r="AL15">
            <v>0</v>
          </cell>
          <cell r="AM15">
            <v>0</v>
          </cell>
          <cell r="AN15">
            <v>0</v>
          </cell>
          <cell r="AO15">
            <v>6031.9091200000003</v>
          </cell>
          <cell r="AP15">
            <v>0</v>
          </cell>
          <cell r="AQ15">
            <v>0</v>
          </cell>
          <cell r="AR15">
            <v>0</v>
          </cell>
          <cell r="AS15">
            <v>0</v>
          </cell>
          <cell r="AT15">
            <v>400.38099999999997</v>
          </cell>
          <cell r="AU15">
            <v>0</v>
          </cell>
          <cell r="AV15">
            <v>357</v>
          </cell>
          <cell r="AW15">
            <v>0</v>
          </cell>
          <cell r="AX15">
            <v>0</v>
          </cell>
          <cell r="AY15">
            <v>0</v>
          </cell>
          <cell r="AZ15">
            <v>0</v>
          </cell>
          <cell r="BA15">
            <v>0</v>
          </cell>
          <cell r="BB15">
            <v>0</v>
          </cell>
          <cell r="BC15">
            <v>0</v>
          </cell>
          <cell r="BD15">
            <v>0</v>
          </cell>
          <cell r="BE15">
            <v>0</v>
          </cell>
          <cell r="BF15">
            <v>0</v>
          </cell>
        </row>
        <row r="16">
          <cell r="B16">
            <v>0</v>
          </cell>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842.51795000000004</v>
          </cell>
          <cell r="V16">
            <v>0</v>
          </cell>
          <cell r="W16">
            <v>0</v>
          </cell>
          <cell r="X16">
            <v>0</v>
          </cell>
          <cell r="Y16">
            <v>0</v>
          </cell>
          <cell r="Z16">
            <v>0</v>
          </cell>
          <cell r="AA16">
            <v>842.51795000000004</v>
          </cell>
          <cell r="AB16">
            <v>0</v>
          </cell>
          <cell r="AC16">
            <v>0</v>
          </cell>
          <cell r="AD16">
            <v>0</v>
          </cell>
          <cell r="AE16">
            <v>0</v>
          </cell>
          <cell r="AF16">
            <v>0</v>
          </cell>
          <cell r="AG16">
            <v>0</v>
          </cell>
          <cell r="AH16">
            <v>0</v>
          </cell>
          <cell r="AI16">
            <v>842.51795000000004</v>
          </cell>
          <cell r="AJ16">
            <v>0</v>
          </cell>
          <cell r="AK16">
            <v>0</v>
          </cell>
          <cell r="AL16">
            <v>0</v>
          </cell>
          <cell r="AM16">
            <v>0</v>
          </cell>
          <cell r="AN16">
            <v>0</v>
          </cell>
          <cell r="AO16">
            <v>11253.44615</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B17">
            <v>0</v>
          </cell>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2587.5</v>
          </cell>
          <cell r="V17">
            <v>0</v>
          </cell>
          <cell r="W17">
            <v>0</v>
          </cell>
          <cell r="X17">
            <v>0</v>
          </cell>
          <cell r="Y17">
            <v>0</v>
          </cell>
          <cell r="Z17">
            <v>0</v>
          </cell>
          <cell r="AA17">
            <v>4451</v>
          </cell>
          <cell r="AB17">
            <v>0</v>
          </cell>
          <cell r="AC17">
            <v>32948.705328738826</v>
          </cell>
          <cell r="AD17">
            <v>1476.8357175000001</v>
          </cell>
          <cell r="AE17">
            <v>0</v>
          </cell>
          <cell r="AF17">
            <v>0</v>
          </cell>
          <cell r="AG17">
            <v>0</v>
          </cell>
          <cell r="AH17">
            <v>0</v>
          </cell>
          <cell r="AI17">
            <v>3878.4558999999999</v>
          </cell>
          <cell r="AJ17">
            <v>0</v>
          </cell>
          <cell r="AK17">
            <v>0</v>
          </cell>
          <cell r="AL17">
            <v>0</v>
          </cell>
          <cell r="AM17">
            <v>0</v>
          </cell>
          <cell r="AN17">
            <v>0</v>
          </cell>
          <cell r="AO17">
            <v>11228.417302761161</v>
          </cell>
          <cell r="AP17">
            <v>0</v>
          </cell>
          <cell r="AQ17">
            <v>0</v>
          </cell>
          <cell r="AR17">
            <v>0</v>
          </cell>
          <cell r="AS17">
            <v>0</v>
          </cell>
          <cell r="AT17">
            <v>0</v>
          </cell>
          <cell r="AU17">
            <v>0</v>
          </cell>
          <cell r="AV17">
            <v>9836</v>
          </cell>
          <cell r="AW17">
            <v>161.9749153892096</v>
          </cell>
          <cell r="AX17">
            <v>0</v>
          </cell>
          <cell r="AY17">
            <v>0</v>
          </cell>
          <cell r="AZ17">
            <v>0</v>
          </cell>
          <cell r="BA17">
            <v>0</v>
          </cell>
          <cell r="BB17">
            <v>0</v>
          </cell>
          <cell r="BC17">
            <v>0</v>
          </cell>
          <cell r="BD17">
            <v>0</v>
          </cell>
          <cell r="BE17">
            <v>0</v>
          </cell>
          <cell r="BF17">
            <v>0</v>
          </cell>
        </row>
        <row r="18">
          <cell r="B18">
            <v>0</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118366.9664</v>
          </cell>
          <cell r="V18">
            <v>38386.78656</v>
          </cell>
          <cell r="W18">
            <v>0</v>
          </cell>
          <cell r="X18">
            <v>0</v>
          </cell>
          <cell r="Y18">
            <v>0</v>
          </cell>
          <cell r="Z18">
            <v>0</v>
          </cell>
          <cell r="AA18">
            <v>0</v>
          </cell>
          <cell r="AB18">
            <v>38287.509169999998</v>
          </cell>
          <cell r="AC18">
            <v>1599.27739</v>
          </cell>
          <cell r="AD18">
            <v>6300</v>
          </cell>
          <cell r="AE18">
            <v>17595.664339999999</v>
          </cell>
          <cell r="AF18">
            <v>0</v>
          </cell>
          <cell r="AG18">
            <v>0</v>
          </cell>
          <cell r="AH18">
            <v>0</v>
          </cell>
          <cell r="AI18">
            <v>0</v>
          </cell>
          <cell r="AJ18">
            <v>0</v>
          </cell>
          <cell r="AK18">
            <v>0</v>
          </cell>
          <cell r="AL18">
            <v>0</v>
          </cell>
          <cell r="AM18">
            <v>0</v>
          </cell>
          <cell r="AN18">
            <v>0</v>
          </cell>
          <cell r="AO18">
            <v>6297.8321700000006</v>
          </cell>
          <cell r="AP18">
            <v>0</v>
          </cell>
          <cell r="AQ18">
            <v>0</v>
          </cell>
          <cell r="AR18">
            <v>0</v>
          </cell>
          <cell r="AS18">
            <v>0</v>
          </cell>
          <cell r="AT18">
            <v>299.89677</v>
          </cell>
          <cell r="AU18">
            <v>299.89677</v>
          </cell>
          <cell r="AV18">
            <v>8297.3160200000002</v>
          </cell>
          <cell r="AW18">
            <v>5997.9354000000003</v>
          </cell>
          <cell r="AX18">
            <v>2099.2773900000002</v>
          </cell>
          <cell r="AY18">
            <v>35288.541469999996</v>
          </cell>
          <cell r="AZ18">
            <v>5098.2450900000003</v>
          </cell>
          <cell r="BA18">
            <v>5997.9354000000003</v>
          </cell>
          <cell r="BB18">
            <v>0</v>
          </cell>
          <cell r="BC18">
            <v>0</v>
          </cell>
          <cell r="BD18">
            <v>0</v>
          </cell>
          <cell r="BE18">
            <v>0</v>
          </cell>
          <cell r="BF18">
            <v>0</v>
          </cell>
        </row>
        <row r="19">
          <cell r="B19">
            <v>0</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0</v>
          </cell>
          <cell r="BD19">
            <v>0</v>
          </cell>
          <cell r="BE19">
            <v>0</v>
          </cell>
          <cell r="BF19">
            <v>0</v>
          </cell>
        </row>
        <row r="20">
          <cell r="B20">
            <v>0</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44828.5</v>
          </cell>
          <cell r="V20">
            <v>1851.9040178571431</v>
          </cell>
          <cell r="W20">
            <v>6956.5232882241598</v>
          </cell>
          <cell r="X20">
            <v>0</v>
          </cell>
          <cell r="Y20">
            <v>0</v>
          </cell>
          <cell r="Z20">
            <v>0</v>
          </cell>
          <cell r="AA20">
            <v>0</v>
          </cell>
          <cell r="AB20">
            <v>0</v>
          </cell>
          <cell r="AC20">
            <v>1617.7739687999999</v>
          </cell>
          <cell r="AD20">
            <v>0</v>
          </cell>
          <cell r="AE20">
            <v>9293.4750000000004</v>
          </cell>
          <cell r="AF20">
            <v>0</v>
          </cell>
          <cell r="AG20">
            <v>0</v>
          </cell>
          <cell r="AH20">
            <v>22155.980962659592</v>
          </cell>
          <cell r="AI20">
            <v>0</v>
          </cell>
          <cell r="AJ20">
            <v>0</v>
          </cell>
          <cell r="AK20">
            <v>0</v>
          </cell>
          <cell r="AL20">
            <v>0</v>
          </cell>
          <cell r="AM20">
            <v>0</v>
          </cell>
          <cell r="AN20">
            <v>0</v>
          </cell>
          <cell r="AO20">
            <v>489.1610417526627</v>
          </cell>
          <cell r="AP20">
            <v>0</v>
          </cell>
          <cell r="AQ20">
            <v>0</v>
          </cell>
          <cell r="AR20">
            <v>0</v>
          </cell>
          <cell r="AS20">
            <v>0</v>
          </cell>
          <cell r="AT20">
            <v>276</v>
          </cell>
          <cell r="AU20">
            <v>0</v>
          </cell>
          <cell r="AV20">
            <v>6761.2613344340798</v>
          </cell>
          <cell r="AW20">
            <v>391.32883340213016</v>
          </cell>
          <cell r="AX20">
            <v>0</v>
          </cell>
          <cell r="AY20">
            <v>2347.9730004127809</v>
          </cell>
          <cell r="AZ20">
            <v>0</v>
          </cell>
          <cell r="BA20">
            <v>391.32883340213016</v>
          </cell>
          <cell r="BB20">
            <v>0</v>
          </cell>
          <cell r="BC20">
            <v>0</v>
          </cell>
          <cell r="BD20">
            <v>0</v>
          </cell>
          <cell r="BE20">
            <v>0</v>
          </cell>
          <cell r="BF20">
            <v>0</v>
          </cell>
        </row>
        <row r="21">
          <cell r="B21">
            <v>0</v>
          </cell>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row>
        <row r="22">
          <cell r="B22">
            <v>0</v>
          </cell>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B23">
            <v>0</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8422.1270000000004</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row>
        <row r="24">
          <cell r="B24">
            <v>0</v>
          </cell>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19212.263999999999</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B25">
            <v>0</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5702.692</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34451.408000000003</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row>
        <row r="26">
          <cell r="B26">
            <v>0</v>
          </cell>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35241.346684979908</v>
          </cell>
          <cell r="X26">
            <v>0</v>
          </cell>
          <cell r="Y26">
            <v>0</v>
          </cell>
          <cell r="Z26">
            <v>0</v>
          </cell>
          <cell r="AA26">
            <v>0</v>
          </cell>
          <cell r="AB26">
            <v>0</v>
          </cell>
          <cell r="AC26">
            <v>928.45064728775583</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1098.8870578829349</v>
          </cell>
          <cell r="AV26">
            <v>32023.970664508553</v>
          </cell>
          <cell r="AW26">
            <v>2881.7110771168354</v>
          </cell>
          <cell r="AX26">
            <v>20660.626235166812</v>
          </cell>
          <cell r="AY26">
            <v>34128.293706979246</v>
          </cell>
          <cell r="AZ26">
            <v>3221.1096907838501</v>
          </cell>
          <cell r="BA26">
            <v>0</v>
          </cell>
          <cell r="BB26">
            <v>0</v>
          </cell>
          <cell r="BC26">
            <v>0</v>
          </cell>
          <cell r="BD26">
            <v>0</v>
          </cell>
          <cell r="BE26">
            <v>0</v>
          </cell>
          <cell r="BF26">
            <v>0</v>
          </cell>
        </row>
        <row r="27">
          <cell r="B27">
            <v>0</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3070</v>
          </cell>
          <cell r="X27">
            <v>0</v>
          </cell>
          <cell r="Y27">
            <v>0</v>
          </cell>
          <cell r="Z27">
            <v>0</v>
          </cell>
          <cell r="AA27">
            <v>0</v>
          </cell>
          <cell r="AB27">
            <v>5000</v>
          </cell>
          <cell r="AC27">
            <v>47190</v>
          </cell>
          <cell r="AD27">
            <v>15400</v>
          </cell>
          <cell r="AE27">
            <v>0</v>
          </cell>
          <cell r="AF27">
            <v>0</v>
          </cell>
          <cell r="AG27">
            <v>0</v>
          </cell>
          <cell r="AH27">
            <v>3070</v>
          </cell>
          <cell r="AI27">
            <v>0</v>
          </cell>
          <cell r="AJ27">
            <v>0</v>
          </cell>
          <cell r="AK27">
            <v>0</v>
          </cell>
          <cell r="AL27">
            <v>0</v>
          </cell>
          <cell r="AM27">
            <v>0</v>
          </cell>
          <cell r="AN27">
            <v>0</v>
          </cell>
          <cell r="AO27">
            <v>6140</v>
          </cell>
          <cell r="AP27">
            <v>0</v>
          </cell>
          <cell r="AQ27">
            <v>0</v>
          </cell>
          <cell r="AR27">
            <v>0</v>
          </cell>
          <cell r="AS27">
            <v>0</v>
          </cell>
          <cell r="AT27">
            <v>0</v>
          </cell>
          <cell r="AU27">
            <v>3070</v>
          </cell>
          <cell r="AV27">
            <v>6140</v>
          </cell>
          <cell r="AW27">
            <v>6140</v>
          </cell>
          <cell r="AX27">
            <v>0</v>
          </cell>
          <cell r="AY27">
            <v>171920</v>
          </cell>
          <cell r="AZ27">
            <v>0</v>
          </cell>
          <cell r="BA27">
            <v>0</v>
          </cell>
          <cell r="BB27">
            <v>0</v>
          </cell>
          <cell r="BC27">
            <v>0</v>
          </cell>
          <cell r="BD27">
            <v>0</v>
          </cell>
          <cell r="BE27">
            <v>0</v>
          </cell>
          <cell r="BF27">
            <v>0</v>
          </cell>
        </row>
        <row r="28">
          <cell r="B28">
            <v>0</v>
          </cell>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19479</v>
          </cell>
          <cell r="AU28">
            <v>0</v>
          </cell>
          <cell r="AV28">
            <v>0</v>
          </cell>
          <cell r="AW28">
            <v>0</v>
          </cell>
          <cell r="AX28">
            <v>0</v>
          </cell>
          <cell r="AY28">
            <v>136353</v>
          </cell>
          <cell r="AZ28">
            <v>0</v>
          </cell>
          <cell r="BA28">
            <v>0</v>
          </cell>
          <cell r="BB28">
            <v>0</v>
          </cell>
          <cell r="BC28">
            <v>0</v>
          </cell>
          <cell r="BD28">
            <v>0</v>
          </cell>
          <cell r="BE28">
            <v>0</v>
          </cell>
          <cell r="BF28">
            <v>0</v>
          </cell>
        </row>
        <row r="29">
          <cell r="B29">
            <v>0</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24960.858</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row>
        <row r="30">
          <cell r="B30">
            <v>0</v>
          </cell>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56739.241999999998</v>
          </cell>
          <cell r="Z30">
            <v>0</v>
          </cell>
          <cell r="AA30">
            <v>4500</v>
          </cell>
          <cell r="AB30">
            <v>9732.3262980677464</v>
          </cell>
          <cell r="AC30">
            <v>3235.5479375999998</v>
          </cell>
          <cell r="AD30">
            <v>69449.071859999996</v>
          </cell>
          <cell r="AE30">
            <v>34000</v>
          </cell>
          <cell r="AF30">
            <v>0</v>
          </cell>
          <cell r="AG30">
            <v>0</v>
          </cell>
          <cell r="AH30">
            <v>0</v>
          </cell>
          <cell r="AI30">
            <v>0</v>
          </cell>
          <cell r="AJ30">
            <v>0</v>
          </cell>
          <cell r="AK30">
            <v>0</v>
          </cell>
          <cell r="AL30">
            <v>0</v>
          </cell>
          <cell r="AM30">
            <v>0</v>
          </cell>
          <cell r="AN30">
            <v>0</v>
          </cell>
          <cell r="AO30">
            <v>210710</v>
          </cell>
          <cell r="AP30">
            <v>0</v>
          </cell>
          <cell r="AQ30">
            <v>0</v>
          </cell>
          <cell r="AR30">
            <v>0</v>
          </cell>
          <cell r="AS30">
            <v>0</v>
          </cell>
          <cell r="AT30">
            <v>1329.3</v>
          </cell>
          <cell r="AU30">
            <v>8910</v>
          </cell>
          <cell r="AV30">
            <v>349328.63750000001</v>
          </cell>
          <cell r="AW30">
            <v>26713.75</v>
          </cell>
          <cell r="AX30">
            <v>0</v>
          </cell>
          <cell r="AY30">
            <v>33358.770000000004</v>
          </cell>
          <cell r="AZ30">
            <v>2494.4914285714281</v>
          </cell>
          <cell r="BA30">
            <v>3101.7</v>
          </cell>
          <cell r="BB30">
            <v>0</v>
          </cell>
          <cell r="BC30">
            <v>0</v>
          </cell>
          <cell r="BD30">
            <v>0</v>
          </cell>
          <cell r="BE30">
            <v>0</v>
          </cell>
          <cell r="BF30">
            <v>0</v>
          </cell>
        </row>
        <row r="31">
          <cell r="B31">
            <v>0</v>
          </cell>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row>
        <row r="32">
          <cell r="B32">
            <v>0</v>
          </cell>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24805.8</v>
          </cell>
          <cell r="AY32">
            <v>0</v>
          </cell>
          <cell r="AZ32">
            <v>0</v>
          </cell>
          <cell r="BA32">
            <v>0</v>
          </cell>
          <cell r="BB32">
            <v>0</v>
          </cell>
          <cell r="BC32">
            <v>0</v>
          </cell>
          <cell r="BD32">
            <v>0</v>
          </cell>
          <cell r="BE32">
            <v>0</v>
          </cell>
          <cell r="BF32">
            <v>0</v>
          </cell>
        </row>
        <row r="33">
          <cell r="B33">
            <v>0</v>
          </cell>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47694.989399999999</v>
          </cell>
          <cell r="AZ33">
            <v>0</v>
          </cell>
          <cell r="BA33">
            <v>0</v>
          </cell>
          <cell r="BB33">
            <v>0</v>
          </cell>
          <cell r="BC33">
            <v>0</v>
          </cell>
          <cell r="BD33">
            <v>0</v>
          </cell>
          <cell r="BE33">
            <v>0</v>
          </cell>
          <cell r="BF33">
            <v>0</v>
          </cell>
        </row>
        <row r="34">
          <cell r="B34">
            <v>0</v>
          </cell>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54180.852750000005</v>
          </cell>
          <cell r="AW34">
            <v>0</v>
          </cell>
          <cell r="AX34">
            <v>0</v>
          </cell>
          <cell r="AY34">
            <v>0</v>
          </cell>
          <cell r="AZ34">
            <v>0</v>
          </cell>
          <cell r="BA34">
            <v>0</v>
          </cell>
          <cell r="BB34">
            <v>0</v>
          </cell>
          <cell r="BC34">
            <v>0</v>
          </cell>
          <cell r="BD34">
            <v>0</v>
          </cell>
          <cell r="BE34">
            <v>0</v>
          </cell>
          <cell r="BF34">
            <v>0</v>
          </cell>
        </row>
        <row r="35">
          <cell r="B35">
            <v>0</v>
          </cell>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66278.211049999998</v>
          </cell>
          <cell r="AW35">
            <v>29404.884999999998</v>
          </cell>
          <cell r="AX35">
            <v>0</v>
          </cell>
          <cell r="AY35">
            <v>0</v>
          </cell>
          <cell r="AZ35">
            <v>0</v>
          </cell>
          <cell r="BA35">
            <v>0</v>
          </cell>
          <cell r="BB35">
            <v>0</v>
          </cell>
          <cell r="BC35">
            <v>0</v>
          </cell>
          <cell r="BD35">
            <v>0</v>
          </cell>
          <cell r="BE35">
            <v>0</v>
          </cell>
          <cell r="BF35">
            <v>0</v>
          </cell>
        </row>
        <row r="36">
          <cell r="B36">
            <v>0</v>
          </cell>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10338.527300000002</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row>
        <row r="37">
          <cell r="B37">
            <v>0</v>
          </cell>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1749.5</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row>
        <row r="38">
          <cell r="B38">
            <v>0</v>
          </cell>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4496.4891200000002</v>
          </cell>
          <cell r="AU38">
            <v>0</v>
          </cell>
          <cell r="AV38">
            <v>0</v>
          </cell>
          <cell r="AW38">
            <v>0</v>
          </cell>
          <cell r="AX38">
            <v>0</v>
          </cell>
          <cell r="AY38">
            <v>0</v>
          </cell>
          <cell r="AZ38">
            <v>4231.9897600000004</v>
          </cell>
          <cell r="BA38">
            <v>4496.4891200000002</v>
          </cell>
          <cell r="BB38">
            <v>0</v>
          </cell>
          <cell r="BC38">
            <v>0</v>
          </cell>
          <cell r="BD38">
            <v>0</v>
          </cell>
          <cell r="BE38">
            <v>0</v>
          </cell>
          <cell r="BF38">
            <v>0</v>
          </cell>
        </row>
        <row r="39">
          <cell r="B39">
            <v>0</v>
          </cell>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row>
        <row r="40">
          <cell r="B40">
            <v>0</v>
          </cell>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row>
        <row r="41">
          <cell r="B41">
            <v>0</v>
          </cell>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500</v>
          </cell>
          <cell r="AV41">
            <v>0</v>
          </cell>
          <cell r="AW41">
            <v>0</v>
          </cell>
          <cell r="AX41">
            <v>0</v>
          </cell>
          <cell r="AY41">
            <v>0</v>
          </cell>
          <cell r="AZ41">
            <v>0</v>
          </cell>
          <cell r="BA41">
            <v>0</v>
          </cell>
          <cell r="BB41">
            <v>0</v>
          </cell>
          <cell r="BC41">
            <v>0</v>
          </cell>
          <cell r="BD41">
            <v>0</v>
          </cell>
          <cell r="BE41">
            <v>0</v>
          </cell>
          <cell r="BF41">
            <v>0</v>
          </cell>
        </row>
        <row r="42">
          <cell r="B42">
            <v>0</v>
          </cell>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1037719.7130000001</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row>
        <row r="43">
          <cell r="B43">
            <v>0</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2010678.7705000006</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row>
        <row r="44">
          <cell r="B44">
            <v>0</v>
          </cell>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902667.49375000002</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row>
        <row r="45">
          <cell r="B45">
            <v>0</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row>
        <row r="46">
          <cell r="B46">
            <v>0</v>
          </cell>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3379</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33791.688160000005</v>
          </cell>
          <cell r="AX46">
            <v>0</v>
          </cell>
          <cell r="AY46">
            <v>0</v>
          </cell>
          <cell r="AZ46">
            <v>0</v>
          </cell>
          <cell r="BA46">
            <v>0</v>
          </cell>
          <cell r="BB46">
            <v>0</v>
          </cell>
          <cell r="BC46">
            <v>0</v>
          </cell>
          <cell r="BD46">
            <v>0</v>
          </cell>
          <cell r="BE46">
            <v>0</v>
          </cell>
          <cell r="BF46">
            <v>0</v>
          </cell>
        </row>
        <row r="47">
          <cell r="B47">
            <v>0</v>
          </cell>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row>
        <row r="48">
          <cell r="B48">
            <v>0</v>
          </cell>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row>
        <row r="49">
          <cell r="B49">
            <v>0</v>
          </cell>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row>
        <row r="50">
          <cell r="B50">
            <v>0</v>
          </cell>
          <cell r="C50">
            <v>0</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row>
        <row r="51">
          <cell r="B51">
            <v>0</v>
          </cell>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0</v>
          </cell>
          <cell r="BF51">
            <v>0</v>
          </cell>
        </row>
        <row r="52">
          <cell r="B52">
            <v>0</v>
          </cell>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row>
        <row r="53">
          <cell r="B53">
            <v>0</v>
          </cell>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cell r="BD53">
            <v>0</v>
          </cell>
          <cell r="BE53">
            <v>0</v>
          </cell>
          <cell r="BF53">
            <v>0</v>
          </cell>
        </row>
        <row r="54">
          <cell r="B54">
            <v>0</v>
          </cell>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row>
        <row r="55">
          <cell r="B55">
            <v>0</v>
          </cell>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cell r="BD55">
            <v>0</v>
          </cell>
          <cell r="BE55">
            <v>0</v>
          </cell>
          <cell r="BF55">
            <v>0</v>
          </cell>
        </row>
        <row r="56">
          <cell r="B56">
            <v>0</v>
          </cell>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row>
        <row r="57">
          <cell r="B57">
            <v>0</v>
          </cell>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row>
        <row r="58">
          <cell r="B58">
            <v>0</v>
          </cell>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row>
        <row r="59">
          <cell r="B59">
            <v>0</v>
          </cell>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row>
        <row r="60">
          <cell r="B60">
            <v>0</v>
          </cell>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53783.339646080378</v>
          </cell>
          <cell r="AU60">
            <v>10415.416780949879</v>
          </cell>
          <cell r="AV60">
            <v>581797.60776164115</v>
          </cell>
          <cell r="AW60">
            <v>135935.25238696983</v>
          </cell>
          <cell r="AX60">
            <v>13140.279098925486</v>
          </cell>
          <cell r="AY60">
            <v>429910.15749373048</v>
          </cell>
          <cell r="AZ60">
            <v>37764.67431753753</v>
          </cell>
          <cell r="BA60">
            <v>8641.0325141642243</v>
          </cell>
          <cell r="BB60">
            <v>0</v>
          </cell>
          <cell r="BC60">
            <v>0</v>
          </cell>
          <cell r="BD60">
            <v>0</v>
          </cell>
          <cell r="BE60">
            <v>0</v>
          </cell>
          <cell r="BF60">
            <v>0</v>
          </cell>
        </row>
        <row r="61">
          <cell r="B61">
            <v>0</v>
          </cell>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8158.2116485287879</v>
          </cell>
          <cell r="AU61">
            <v>1579.8791050495886</v>
          </cell>
          <cell r="AV61">
            <v>88250.897991105216</v>
          </cell>
          <cell r="AW61">
            <v>20619.55554948323</v>
          </cell>
          <cell r="AX61">
            <v>1993.2041913947207</v>
          </cell>
          <cell r="AY61">
            <v>65211.607865295577</v>
          </cell>
          <cell r="AZ61">
            <v>5728.3948514097865</v>
          </cell>
          <cell r="BA61">
            <v>1310.7287977329638</v>
          </cell>
          <cell r="BB61">
            <v>0</v>
          </cell>
          <cell r="BC61">
            <v>0</v>
          </cell>
          <cell r="BD61">
            <v>0</v>
          </cell>
          <cell r="BE61">
            <v>0</v>
          </cell>
          <cell r="BF61">
            <v>0</v>
          </cell>
        </row>
        <row r="62">
          <cell r="B62">
            <v>0</v>
          </cell>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row>
        <row r="63">
          <cell r="B63">
            <v>0</v>
          </cell>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row>
      </sheetData>
      <sheetData sheetId="7"/>
      <sheetData sheetId="8"/>
      <sheetData sheetId="9"/>
      <sheetData sheetId="10">
        <row r="2">
          <cell r="B2" t="str">
            <v>01 - Plants de pépinière</v>
          </cell>
          <cell r="C2" t="str">
            <v>Produits de base</v>
          </cell>
          <cell r="D2" t="str">
            <v>Produits de base</v>
          </cell>
          <cell r="E2" t="str">
            <v>Production et transformation de produits bois</v>
          </cell>
          <cell r="F2" t="str">
            <v>x</v>
          </cell>
          <cell r="H2" t="str">
            <v>x</v>
          </cell>
          <cell r="I2" t="str">
            <v>x</v>
          </cell>
          <cell r="J2" t="str">
            <v>x</v>
          </cell>
          <cell r="K2" t="str">
            <v>x</v>
          </cell>
          <cell r="L2" t="str">
            <v>x</v>
          </cell>
          <cell r="M2">
            <v>6</v>
          </cell>
        </row>
        <row r="3">
          <cell r="B3" t="str">
            <v>02 - Grumes et billons destinés au sciage, placage ou déroulage</v>
          </cell>
          <cell r="C3" t="str">
            <v>Produits de base</v>
          </cell>
          <cell r="D3" t="str">
            <v>Produits de base</v>
          </cell>
          <cell r="E3" t="str">
            <v>Production et transformation de produits bois</v>
          </cell>
          <cell r="F3" t="str">
            <v>x</v>
          </cell>
          <cell r="H3" t="str">
            <v>x</v>
          </cell>
          <cell r="I3" t="str">
            <v/>
          </cell>
          <cell r="J3" t="str">
            <v>x</v>
          </cell>
          <cell r="K3" t="str">
            <v/>
          </cell>
          <cell r="L3" t="str">
            <v>x</v>
          </cell>
          <cell r="M3">
            <v>4</v>
          </cell>
        </row>
        <row r="4">
          <cell r="B4" t="str">
            <v>03 - Bois destinés à l'industrie</v>
          </cell>
          <cell r="C4" t="str">
            <v>Produits de base</v>
          </cell>
          <cell r="D4" t="str">
            <v>Produits de base</v>
          </cell>
          <cell r="E4" t="str">
            <v>Production et transformation de produits bois</v>
          </cell>
          <cell r="F4" t="str">
            <v>x</v>
          </cell>
          <cell r="H4" t="str">
            <v>x</v>
          </cell>
          <cell r="I4" t="str">
            <v>x</v>
          </cell>
          <cell r="J4" t="str">
            <v>x</v>
          </cell>
          <cell r="K4" t="str">
            <v/>
          </cell>
          <cell r="L4" t="str">
            <v>x</v>
          </cell>
          <cell r="M4">
            <v>5</v>
          </cell>
        </row>
        <row r="5">
          <cell r="B5" t="str">
            <v>04 - Bois destinés à l’énergie</v>
          </cell>
          <cell r="C5" t="str">
            <v>Produits de base</v>
          </cell>
          <cell r="D5" t="str">
            <v>Produits de base</v>
          </cell>
          <cell r="E5" t="str">
            <v>Production et transformation de produits bois</v>
          </cell>
          <cell r="F5" t="str">
            <v/>
          </cell>
          <cell r="H5" t="str">
            <v/>
          </cell>
          <cell r="I5" t="str">
            <v/>
          </cell>
          <cell r="J5" t="str">
            <v/>
          </cell>
          <cell r="K5" t="str">
            <v>x</v>
          </cell>
          <cell r="L5" t="str">
            <v/>
          </cell>
          <cell r="M5">
            <v>1</v>
          </cell>
          <cell r="N5" t="str">
            <v>Energie</v>
          </cell>
        </row>
        <row r="6">
          <cell r="B6" t="str">
            <v>05 - Travaux d'exploitation de bois et de sylviculture</v>
          </cell>
          <cell r="C6" t="str">
            <v>Services</v>
          </cell>
          <cell r="D6" t="str">
            <v>Production intermédiaire</v>
          </cell>
          <cell r="E6" t="str">
            <v>Production et transformation de produits bois</v>
          </cell>
          <cell r="F6" t="str">
            <v>x</v>
          </cell>
          <cell r="H6" t="str">
            <v>x</v>
          </cell>
          <cell r="I6" t="str">
            <v>x</v>
          </cell>
          <cell r="J6" t="str">
            <v>x</v>
          </cell>
          <cell r="K6" t="str">
            <v>x</v>
          </cell>
          <cell r="L6" t="str">
            <v>x</v>
          </cell>
          <cell r="M6">
            <v>6</v>
          </cell>
        </row>
        <row r="7">
          <cell r="B7" t="str">
            <v>06 - Services des coopératives forestières</v>
          </cell>
          <cell r="C7" t="str">
            <v>Services</v>
          </cell>
          <cell r="D7" t="str">
            <v>Production intermédiaire</v>
          </cell>
          <cell r="E7" t="str">
            <v>Production et transformation de produits bois</v>
          </cell>
          <cell r="F7" t="str">
            <v>x</v>
          </cell>
          <cell r="H7" t="str">
            <v>x</v>
          </cell>
          <cell r="I7" t="str">
            <v>x</v>
          </cell>
          <cell r="J7" t="str">
            <v>x</v>
          </cell>
          <cell r="K7" t="str">
            <v>x</v>
          </cell>
          <cell r="L7" t="str">
            <v>x</v>
          </cell>
          <cell r="M7">
            <v>6</v>
          </cell>
        </row>
        <row r="8">
          <cell r="B8" t="str">
            <v>07 - Textiles à base de bois</v>
          </cell>
          <cell r="C8" t="str">
            <v>Production finale</v>
          </cell>
          <cell r="D8" t="str">
            <v>Production finale</v>
          </cell>
          <cell r="E8" t="str">
            <v>Production et transformation de produits bois</v>
          </cell>
          <cell r="F8" t="str">
            <v/>
          </cell>
          <cell r="H8" t="str">
            <v/>
          </cell>
          <cell r="I8" t="str">
            <v/>
          </cell>
          <cell r="J8" t="str">
            <v/>
          </cell>
          <cell r="K8" t="str">
            <v/>
          </cell>
          <cell r="L8" t="str">
            <v>x</v>
          </cell>
          <cell r="M8">
            <v>1</v>
          </cell>
          <cell r="N8" t="str">
            <v>Autre</v>
          </cell>
        </row>
        <row r="9">
          <cell r="B9" t="str">
            <v>08 - Sciages bruts de Chêne</v>
          </cell>
          <cell r="C9" t="str">
            <v>Production intermédiaire</v>
          </cell>
          <cell r="D9" t="str">
            <v>Production intermédiaire</v>
          </cell>
          <cell r="E9" t="str">
            <v>Production et transformation de produits bois</v>
          </cell>
          <cell r="F9" t="str">
            <v>x</v>
          </cell>
          <cell r="G9" t="str">
            <v>partiel</v>
          </cell>
          <cell r="H9" t="str">
            <v>x</v>
          </cell>
          <cell r="I9" t="str">
            <v/>
          </cell>
          <cell r="J9" t="str">
            <v/>
          </cell>
          <cell r="K9" t="str">
            <v/>
          </cell>
          <cell r="L9" t="str">
            <v>x</v>
          </cell>
          <cell r="M9">
            <v>3</v>
          </cell>
        </row>
        <row r="10">
          <cell r="B10" t="str">
            <v>09 - Sciages bruts de Hêtre</v>
          </cell>
          <cell r="C10" t="str">
            <v>Production intermédiaire</v>
          </cell>
          <cell r="D10" t="str">
            <v>Production intermédiaire</v>
          </cell>
          <cell r="E10" t="str">
            <v>Production et transformation de produits bois</v>
          </cell>
          <cell r="F10" t="str">
            <v>x</v>
          </cell>
          <cell r="G10" t="str">
            <v>partiel</v>
          </cell>
          <cell r="H10" t="str">
            <v>x</v>
          </cell>
          <cell r="I10" t="str">
            <v/>
          </cell>
          <cell r="J10" t="str">
            <v>x</v>
          </cell>
          <cell r="K10" t="str">
            <v/>
          </cell>
          <cell r="L10" t="str">
            <v>x</v>
          </cell>
          <cell r="M10">
            <v>4</v>
          </cell>
        </row>
        <row r="11">
          <cell r="B11" t="str">
            <v>10 - Sciages bruts d'autres feuillus tempérés</v>
          </cell>
          <cell r="C11" t="str">
            <v>Production intermédiaire</v>
          </cell>
          <cell r="D11" t="str">
            <v>Production intermédiaire</v>
          </cell>
          <cell r="E11" t="str">
            <v>Production et transformation de produits bois</v>
          </cell>
          <cell r="F11" t="str">
            <v>x</v>
          </cell>
          <cell r="G11" t="str">
            <v>partiel</v>
          </cell>
          <cell r="H11" t="str">
            <v>x</v>
          </cell>
          <cell r="I11" t="str">
            <v/>
          </cell>
          <cell r="J11" t="str">
            <v>x</v>
          </cell>
          <cell r="K11" t="str">
            <v/>
          </cell>
          <cell r="L11" t="str">
            <v>x</v>
          </cell>
          <cell r="M11">
            <v>4</v>
          </cell>
        </row>
        <row r="12">
          <cell r="B12" t="str">
            <v>11 - Sciages de feuillus tropicaux</v>
          </cell>
          <cell r="C12" t="str">
            <v>Production intermédiaire</v>
          </cell>
          <cell r="D12" t="str">
            <v>Production intermédiaire</v>
          </cell>
          <cell r="E12" t="str">
            <v>Production et transformation de produits bois</v>
          </cell>
          <cell r="F12" t="str">
            <v>x</v>
          </cell>
          <cell r="G12" t="str">
            <v>partiel</v>
          </cell>
          <cell r="H12" t="str">
            <v/>
          </cell>
          <cell r="I12" t="str">
            <v/>
          </cell>
          <cell r="J12" t="str">
            <v/>
          </cell>
          <cell r="K12" t="str">
            <v/>
          </cell>
          <cell r="L12" t="str">
            <v>x</v>
          </cell>
          <cell r="M12">
            <v>2</v>
          </cell>
        </row>
        <row r="13">
          <cell r="B13" t="str">
            <v>12 - Sciages bruts de sapin-épicéa</v>
          </cell>
          <cell r="C13" t="str">
            <v>Production intermédiaire</v>
          </cell>
          <cell r="D13" t="str">
            <v>Production intermédiaire</v>
          </cell>
          <cell r="E13" t="str">
            <v>Production et transformation de produits bois</v>
          </cell>
          <cell r="F13" t="str">
            <v>x</v>
          </cell>
          <cell r="G13" t="str">
            <v>partiel</v>
          </cell>
          <cell r="H13" t="str">
            <v>x</v>
          </cell>
          <cell r="I13" t="str">
            <v/>
          </cell>
          <cell r="J13" t="str">
            <v>x</v>
          </cell>
          <cell r="K13" t="str">
            <v/>
          </cell>
          <cell r="L13" t="str">
            <v>x</v>
          </cell>
          <cell r="M13">
            <v>4</v>
          </cell>
        </row>
        <row r="14">
          <cell r="B14" t="str">
            <v>13 - Sciages bruts de Douglas</v>
          </cell>
          <cell r="C14" t="str">
            <v>Production intermédiaire</v>
          </cell>
          <cell r="D14" t="str">
            <v>Production intermédiaire</v>
          </cell>
          <cell r="E14" t="str">
            <v>Production et transformation de produits bois</v>
          </cell>
          <cell r="F14" t="str">
            <v>x</v>
          </cell>
          <cell r="G14" t="str">
            <v>partiel</v>
          </cell>
          <cell r="H14" t="str">
            <v>x</v>
          </cell>
          <cell r="I14" t="str">
            <v/>
          </cell>
          <cell r="J14" t="str">
            <v>x</v>
          </cell>
          <cell r="K14" t="str">
            <v/>
          </cell>
          <cell r="L14" t="str">
            <v/>
          </cell>
          <cell r="M14">
            <v>3</v>
          </cell>
        </row>
        <row r="15">
          <cell r="B15" t="str">
            <v>14 - Sciages bruts d'autres résineux</v>
          </cell>
          <cell r="C15" t="str">
            <v>Production intermédiaire</v>
          </cell>
          <cell r="D15" t="str">
            <v>Production intermédiaire</v>
          </cell>
          <cell r="E15" t="str">
            <v>Production et transformation de produits bois</v>
          </cell>
          <cell r="F15" t="str">
            <v>x</v>
          </cell>
          <cell r="G15" t="str">
            <v>partiel</v>
          </cell>
          <cell r="H15" t="str">
            <v>x</v>
          </cell>
          <cell r="I15" t="str">
            <v/>
          </cell>
          <cell r="J15" t="str">
            <v>x</v>
          </cell>
          <cell r="K15" t="str">
            <v/>
          </cell>
          <cell r="L15" t="str">
            <v/>
          </cell>
          <cell r="M15">
            <v>3</v>
          </cell>
        </row>
        <row r="16">
          <cell r="B16" t="str">
            <v>15 - Sciages bruts de Pin maritime</v>
          </cell>
          <cell r="C16" t="str">
            <v>Production intermédiaire</v>
          </cell>
          <cell r="D16" t="str">
            <v>Production intermédiaire</v>
          </cell>
          <cell r="E16" t="str">
            <v>Production et transformation de produits bois</v>
          </cell>
          <cell r="F16" t="str">
            <v>x</v>
          </cell>
          <cell r="G16" t="str">
            <v>partiel</v>
          </cell>
          <cell r="H16" t="str">
            <v>x</v>
          </cell>
          <cell r="I16" t="str">
            <v/>
          </cell>
          <cell r="J16" t="str">
            <v>x</v>
          </cell>
          <cell r="K16" t="str">
            <v/>
          </cell>
          <cell r="L16" t="str">
            <v/>
          </cell>
          <cell r="M16">
            <v>3</v>
          </cell>
        </row>
        <row r="17">
          <cell r="B17" t="str">
            <v>16 - Merrains</v>
          </cell>
          <cell r="C17" t="str">
            <v>Production intermédiaire</v>
          </cell>
          <cell r="D17" t="str">
            <v>Production intermédiaire</v>
          </cell>
          <cell r="E17" t="str">
            <v>Production et transformation de produits bois</v>
          </cell>
          <cell r="F17" t="str">
            <v/>
          </cell>
          <cell r="H17" t="str">
            <v/>
          </cell>
          <cell r="I17" t="str">
            <v/>
          </cell>
          <cell r="J17" t="str">
            <v>x</v>
          </cell>
          <cell r="K17" t="str">
            <v/>
          </cell>
          <cell r="L17" t="str">
            <v/>
          </cell>
          <cell r="M17">
            <v>1</v>
          </cell>
          <cell r="N17" t="str">
            <v>Emballage - tonnellerie</v>
          </cell>
        </row>
        <row r="18">
          <cell r="B18" t="str">
            <v>17 - Autres types de sciages</v>
          </cell>
          <cell r="C18" t="str">
            <v>Production intermédiaire</v>
          </cell>
          <cell r="D18" t="str">
            <v>Production intermédiaire</v>
          </cell>
          <cell r="E18" t="str">
            <v>Production et transformation de produits bois</v>
          </cell>
          <cell r="F18" t="str">
            <v>x</v>
          </cell>
          <cell r="G18" t="str">
            <v>Les bois sous rail sont dans le marché génie civil</v>
          </cell>
          <cell r="H18" t="str">
            <v/>
          </cell>
          <cell r="I18" t="str">
            <v/>
          </cell>
          <cell r="J18" t="str">
            <v/>
          </cell>
          <cell r="K18" t="str">
            <v/>
          </cell>
          <cell r="L18" t="str">
            <v/>
          </cell>
          <cell r="M18">
            <v>1</v>
          </cell>
          <cell r="N18" t="str">
            <v>Construction</v>
          </cell>
        </row>
        <row r="19">
          <cell r="B19" t="str">
            <v>18 - Produits connexes du sciage destinés à la trituration</v>
          </cell>
          <cell r="C19" t="str">
            <v>Produits de base</v>
          </cell>
          <cell r="D19" t="str">
            <v>Produits de base</v>
          </cell>
          <cell r="E19" t="str">
            <v>Production et transformation de produits bois</v>
          </cell>
          <cell r="F19" t="str">
            <v>x</v>
          </cell>
          <cell r="H19" t="str">
            <v>x</v>
          </cell>
          <cell r="I19" t="str">
            <v>x</v>
          </cell>
          <cell r="J19" t="str">
            <v>x</v>
          </cell>
          <cell r="K19" t="str">
            <v/>
          </cell>
          <cell r="L19" t="str">
            <v>x</v>
          </cell>
          <cell r="M19">
            <v>5</v>
          </cell>
        </row>
        <row r="20">
          <cell r="B20" t="str">
            <v>19 - Produits connexes du sciage non destinés à la trituration</v>
          </cell>
          <cell r="C20" t="str">
            <v>Produits de base</v>
          </cell>
          <cell r="D20" t="str">
            <v>Produits de base</v>
          </cell>
          <cell r="E20" t="str">
            <v>Production et transformation de produits bois</v>
          </cell>
          <cell r="F20" t="str">
            <v/>
          </cell>
          <cell r="H20" t="str">
            <v/>
          </cell>
          <cell r="I20" t="str">
            <v/>
          </cell>
          <cell r="J20" t="str">
            <v/>
          </cell>
          <cell r="K20" t="str">
            <v>x</v>
          </cell>
          <cell r="L20" t="str">
            <v/>
          </cell>
          <cell r="M20">
            <v>1</v>
          </cell>
          <cell r="N20" t="str">
            <v>Energie</v>
          </cell>
        </row>
        <row r="21">
          <cell r="B21" t="str">
            <v>20 - Produits rabotés</v>
          </cell>
          <cell r="C21" t="str">
            <v>Production intermédiaire</v>
          </cell>
          <cell r="D21" t="str">
            <v>Production intermédiaire</v>
          </cell>
          <cell r="E21" t="str">
            <v>Production et transformation de produits bois</v>
          </cell>
          <cell r="F21" t="str">
            <v>x</v>
          </cell>
          <cell r="H21" t="str">
            <v/>
          </cell>
          <cell r="I21" t="str">
            <v/>
          </cell>
          <cell r="J21" t="str">
            <v/>
          </cell>
          <cell r="K21" t="str">
            <v/>
          </cell>
          <cell r="L21" t="str">
            <v/>
          </cell>
          <cell r="M21">
            <v>1</v>
          </cell>
        </row>
        <row r="22">
          <cell r="B22" t="str">
            <v>20b - Produits collés</v>
          </cell>
          <cell r="C22" t="str">
            <v>Production intermédiaire</v>
          </cell>
          <cell r="D22" t="str">
            <v>Production intermédiaire</v>
          </cell>
          <cell r="E22" t="str">
            <v>Production et transformation de produits bois</v>
          </cell>
          <cell r="F22" t="str">
            <v>x</v>
          </cell>
          <cell r="H22" t="str">
            <v>x</v>
          </cell>
          <cell r="I22" t="str">
            <v/>
          </cell>
          <cell r="J22" t="str">
            <v/>
          </cell>
          <cell r="K22" t="str">
            <v/>
          </cell>
          <cell r="L22" t="str">
            <v/>
          </cell>
          <cell r="M22">
            <v>2</v>
          </cell>
        </row>
        <row r="23">
          <cell r="B23" t="str">
            <v>29 - Produits imprégnés (bruts, sciés ou rabotés)</v>
          </cell>
          <cell r="C23" t="str">
            <v>Production intermédiaire</v>
          </cell>
          <cell r="D23" t="str">
            <v>Production intermédiaire</v>
          </cell>
          <cell r="E23" t="str">
            <v>Production et transformation de produits bois</v>
          </cell>
          <cell r="F23" t="str">
            <v>x</v>
          </cell>
          <cell r="H23" t="str">
            <v/>
          </cell>
          <cell r="I23" t="str">
            <v/>
          </cell>
          <cell r="J23" t="str">
            <v/>
          </cell>
          <cell r="K23" t="str">
            <v/>
          </cell>
          <cell r="L23" t="str">
            <v/>
          </cell>
          <cell r="M23">
            <v>1</v>
          </cell>
          <cell r="N23" t="str">
            <v>Construction</v>
          </cell>
        </row>
        <row r="24">
          <cell r="B24" t="str">
            <v>30 - Combustibles industriels à base de bois</v>
          </cell>
          <cell r="C24" t="str">
            <v>Production intermédiaire</v>
          </cell>
          <cell r="D24" t="str">
            <v>Production intermédiaire</v>
          </cell>
          <cell r="E24" t="str">
            <v>Production et transformation de produits bois</v>
          </cell>
          <cell r="F24" t="str">
            <v/>
          </cell>
          <cell r="H24" t="str">
            <v/>
          </cell>
          <cell r="I24" t="str">
            <v/>
          </cell>
          <cell r="J24" t="str">
            <v/>
          </cell>
          <cell r="K24" t="str">
            <v>x</v>
          </cell>
          <cell r="L24" t="str">
            <v/>
          </cell>
          <cell r="M24">
            <v>1</v>
          </cell>
          <cell r="N24" t="str">
            <v>Energie</v>
          </cell>
        </row>
        <row r="25">
          <cell r="B25" t="str">
            <v>31 - Placages et panneaux à base de bois</v>
          </cell>
          <cell r="C25" t="str">
            <v>Production intermédiaire</v>
          </cell>
          <cell r="D25" t="str">
            <v>Production intermédiaire</v>
          </cell>
          <cell r="E25" t="str">
            <v>Production et transformation de produits bois</v>
          </cell>
          <cell r="F25" t="str">
            <v>x</v>
          </cell>
          <cell r="G25" t="str">
            <v>partiel</v>
          </cell>
          <cell r="H25" t="str">
            <v>x</v>
          </cell>
          <cell r="I25" t="str">
            <v/>
          </cell>
          <cell r="J25" t="str">
            <v>x</v>
          </cell>
          <cell r="K25" t="str">
            <v/>
          </cell>
          <cell r="L25" t="str">
            <v/>
          </cell>
          <cell r="M25">
            <v>3</v>
          </cell>
        </row>
        <row r="26">
          <cell r="B26" t="str">
            <v xml:space="preserve">32 - Produits finis à base de panneaux (plinthes, profilés de menuiserie…) </v>
          </cell>
          <cell r="C26" t="str">
            <v>Production finale</v>
          </cell>
          <cell r="D26" t="str">
            <v>Production finale</v>
          </cell>
          <cell r="E26" t="str">
            <v>Production et transformation de produits bois</v>
          </cell>
          <cell r="F26" t="str">
            <v>x</v>
          </cell>
          <cell r="H26" t="str">
            <v/>
          </cell>
          <cell r="I26" t="str">
            <v/>
          </cell>
          <cell r="J26" t="str">
            <v/>
          </cell>
          <cell r="K26" t="str">
            <v/>
          </cell>
          <cell r="L26" t="str">
            <v/>
          </cell>
          <cell r="M26">
            <v>1</v>
          </cell>
          <cell r="N26" t="str">
            <v>Construction</v>
          </cell>
        </row>
        <row r="27">
          <cell r="B27" t="str">
            <v>33 - Parquets contrecollés</v>
          </cell>
          <cell r="C27" t="str">
            <v>Production finale</v>
          </cell>
          <cell r="D27" t="str">
            <v>Production finale</v>
          </cell>
          <cell r="E27" t="str">
            <v>Production et transformation de produits bois</v>
          </cell>
          <cell r="F27" t="str">
            <v>x</v>
          </cell>
          <cell r="G27" t="str">
            <v>une partie des parquets vont vers le nautisme</v>
          </cell>
          <cell r="H27" t="str">
            <v/>
          </cell>
          <cell r="I27" t="str">
            <v/>
          </cell>
          <cell r="J27" t="str">
            <v/>
          </cell>
          <cell r="K27" t="str">
            <v/>
          </cell>
          <cell r="L27" t="str">
            <v/>
          </cell>
          <cell r="M27">
            <v>1</v>
          </cell>
          <cell r="N27" t="str">
            <v>Construction</v>
          </cell>
        </row>
        <row r="28">
          <cell r="B28" t="str">
            <v>34 - Charpentes</v>
          </cell>
          <cell r="C28" t="str">
            <v>Production finale</v>
          </cell>
          <cell r="D28" t="str">
            <v>Production finale</v>
          </cell>
          <cell r="E28" t="str">
            <v>Production et transformation de produits bois</v>
          </cell>
          <cell r="F28" t="str">
            <v>x</v>
          </cell>
          <cell r="H28" t="str">
            <v/>
          </cell>
          <cell r="I28" t="str">
            <v/>
          </cell>
          <cell r="J28" t="str">
            <v/>
          </cell>
          <cell r="K28" t="str">
            <v/>
          </cell>
          <cell r="L28" t="str">
            <v/>
          </cell>
          <cell r="M28">
            <v>1</v>
          </cell>
          <cell r="N28" t="str">
            <v>Construction</v>
          </cell>
        </row>
        <row r="29">
          <cell r="B29" t="str">
            <v>35 - Menuiseries extérieures</v>
          </cell>
          <cell r="C29" t="str">
            <v>Production finale</v>
          </cell>
          <cell r="D29" t="str">
            <v>Production finale</v>
          </cell>
          <cell r="E29" t="str">
            <v>Production et transformation de produits bois</v>
          </cell>
          <cell r="F29" t="str">
            <v>x</v>
          </cell>
          <cell r="H29" t="str">
            <v/>
          </cell>
          <cell r="I29" t="str">
            <v/>
          </cell>
          <cell r="J29" t="str">
            <v/>
          </cell>
          <cell r="K29" t="str">
            <v/>
          </cell>
          <cell r="L29" t="str">
            <v/>
          </cell>
          <cell r="M29">
            <v>1</v>
          </cell>
          <cell r="N29" t="str">
            <v>Construction</v>
          </cell>
        </row>
        <row r="30">
          <cell r="B30" t="str">
            <v>36 - Menuiseries intérieures</v>
          </cell>
          <cell r="C30" t="str">
            <v>Production finale</v>
          </cell>
          <cell r="D30" t="str">
            <v>Production finale</v>
          </cell>
          <cell r="E30" t="str">
            <v>Production et transformation de produits bois</v>
          </cell>
          <cell r="F30" t="str">
            <v>x</v>
          </cell>
          <cell r="G30" t="str">
            <v>une partie des menuiseries intérieures vont vers le nautisme</v>
          </cell>
          <cell r="H30" t="str">
            <v/>
          </cell>
          <cell r="I30" t="str">
            <v/>
          </cell>
          <cell r="J30" t="str">
            <v/>
          </cell>
          <cell r="K30" t="str">
            <v/>
          </cell>
          <cell r="L30" t="str">
            <v/>
          </cell>
          <cell r="M30">
            <v>1</v>
          </cell>
          <cell r="N30" t="str">
            <v>Construction</v>
          </cell>
        </row>
        <row r="31">
          <cell r="B31" t="str">
            <v>37 - Emballages en bois (palette, ...)</v>
          </cell>
          <cell r="C31" t="str">
            <v>Production finale</v>
          </cell>
          <cell r="D31" t="str">
            <v>Production finale</v>
          </cell>
          <cell r="E31" t="str">
            <v>Production et transformation de produits bois</v>
          </cell>
          <cell r="F31" t="str">
            <v/>
          </cell>
          <cell r="H31" t="str">
            <v/>
          </cell>
          <cell r="I31" t="str">
            <v/>
          </cell>
          <cell r="J31" t="str">
            <v>x</v>
          </cell>
          <cell r="K31" t="str">
            <v/>
          </cell>
          <cell r="L31" t="str">
            <v/>
          </cell>
          <cell r="M31">
            <v>1</v>
          </cell>
          <cell r="N31" t="str">
            <v>Emballage - tonnellerie</v>
          </cell>
        </row>
        <row r="32">
          <cell r="B32" t="str">
            <v>38 - Futailles</v>
          </cell>
          <cell r="C32" t="str">
            <v>Production finale</v>
          </cell>
          <cell r="D32" t="str">
            <v>Production finale</v>
          </cell>
          <cell r="E32" t="str">
            <v>Production et transformation de produits bois</v>
          </cell>
          <cell r="F32" t="str">
            <v/>
          </cell>
          <cell r="H32" t="str">
            <v/>
          </cell>
          <cell r="I32" t="str">
            <v/>
          </cell>
          <cell r="J32" t="str">
            <v>x</v>
          </cell>
          <cell r="K32" t="str">
            <v/>
          </cell>
          <cell r="L32" t="str">
            <v/>
          </cell>
          <cell r="M32">
            <v>1</v>
          </cell>
          <cell r="N32" t="str">
            <v>Emballage - tonnellerie</v>
          </cell>
        </row>
        <row r="33">
          <cell r="B33" t="str">
            <v>39 - Coffrages pour le bétonnage, bardeaux en bois</v>
          </cell>
          <cell r="C33" t="str">
            <v>Production finale</v>
          </cell>
          <cell r="D33" t="str">
            <v>Production finale</v>
          </cell>
          <cell r="E33" t="str">
            <v>Production et transformation de produits bois</v>
          </cell>
          <cell r="F33" t="str">
            <v>x</v>
          </cell>
          <cell r="H33" t="str">
            <v/>
          </cell>
          <cell r="I33" t="str">
            <v/>
          </cell>
          <cell r="J33" t="str">
            <v/>
          </cell>
          <cell r="K33" t="str">
            <v/>
          </cell>
          <cell r="L33" t="str">
            <v/>
          </cell>
          <cell r="M33">
            <v>1</v>
          </cell>
          <cell r="N33" t="str">
            <v>Construction</v>
          </cell>
        </row>
        <row r="34">
          <cell r="B34" t="str">
            <v>40 - Produits en bois pour aménagement extérieur</v>
          </cell>
          <cell r="C34" t="str">
            <v>Production finale</v>
          </cell>
          <cell r="D34" t="str">
            <v>Production finale</v>
          </cell>
          <cell r="E34" t="str">
            <v>Production et transformation de produits bois</v>
          </cell>
          <cell r="F34" t="str">
            <v>x</v>
          </cell>
          <cell r="H34" t="str">
            <v/>
          </cell>
          <cell r="I34" t="str">
            <v/>
          </cell>
          <cell r="J34" t="str">
            <v/>
          </cell>
          <cell r="K34" t="str">
            <v/>
          </cell>
          <cell r="L34" t="str">
            <v/>
          </cell>
          <cell r="M34">
            <v>1</v>
          </cell>
          <cell r="N34" t="str">
            <v>Construction</v>
          </cell>
        </row>
        <row r="35">
          <cell r="B35" t="str">
            <v>41 - Objets divers en bois</v>
          </cell>
          <cell r="C35" t="str">
            <v>Production finale</v>
          </cell>
          <cell r="D35" t="str">
            <v>Production finale</v>
          </cell>
          <cell r="E35" t="str">
            <v>Production et transformation de produits bois</v>
          </cell>
          <cell r="F35" t="str">
            <v/>
          </cell>
          <cell r="H35" t="str">
            <v/>
          </cell>
          <cell r="I35" t="str">
            <v/>
          </cell>
          <cell r="J35" t="str">
            <v/>
          </cell>
          <cell r="K35" t="str">
            <v/>
          </cell>
          <cell r="L35" t="str">
            <v>x</v>
          </cell>
          <cell r="M35">
            <v>1</v>
          </cell>
          <cell r="N35" t="str">
            <v>Autre</v>
          </cell>
        </row>
        <row r="36">
          <cell r="B36" t="str">
            <v>42 - Objets en liège</v>
          </cell>
          <cell r="C36" t="str">
            <v>Production finale</v>
          </cell>
          <cell r="D36" t="str">
            <v>Production finale</v>
          </cell>
          <cell r="E36" t="str">
            <v>Production et transformation de produits bois</v>
          </cell>
          <cell r="F36" t="str">
            <v>x</v>
          </cell>
          <cell r="H36" t="str">
            <v/>
          </cell>
          <cell r="I36" t="str">
            <v/>
          </cell>
          <cell r="J36" t="str">
            <v/>
          </cell>
          <cell r="K36" t="str">
            <v/>
          </cell>
          <cell r="L36" t="str">
            <v>x</v>
          </cell>
          <cell r="M36">
            <v>2</v>
          </cell>
          <cell r="N36" t="str">
            <v>Autre</v>
          </cell>
        </row>
        <row r="37">
          <cell r="B37" t="str">
            <v>43 - Pâte à papier</v>
          </cell>
          <cell r="C37" t="str">
            <v>Production intermédiaire</v>
          </cell>
          <cell r="D37" t="str">
            <v>Production intermédiaire</v>
          </cell>
          <cell r="E37" t="str">
            <v>Production et transformation de produits bois</v>
          </cell>
          <cell r="F37" t="str">
            <v/>
          </cell>
          <cell r="H37" t="str">
            <v/>
          </cell>
          <cell r="I37" t="str">
            <v>x</v>
          </cell>
          <cell r="J37" t="str">
            <v/>
          </cell>
          <cell r="K37" t="str">
            <v/>
          </cell>
          <cell r="L37" t="str">
            <v/>
          </cell>
          <cell r="M37">
            <v>1</v>
          </cell>
          <cell r="N37" t="str">
            <v>Pate &amp; papier &amp; carton</v>
          </cell>
        </row>
        <row r="38">
          <cell r="B38" t="str">
            <v>44 - Papier et de carton</v>
          </cell>
          <cell r="C38" t="str">
            <v>Production finale</v>
          </cell>
          <cell r="D38" t="str">
            <v>Production finale</v>
          </cell>
          <cell r="E38" t="str">
            <v>Production et transformation de produits bois</v>
          </cell>
          <cell r="F38" t="str">
            <v/>
          </cell>
          <cell r="H38" t="str">
            <v/>
          </cell>
          <cell r="I38" t="str">
            <v>x</v>
          </cell>
          <cell r="J38" t="str">
            <v/>
          </cell>
          <cell r="K38" t="str">
            <v/>
          </cell>
          <cell r="L38" t="str">
            <v/>
          </cell>
          <cell r="M38">
            <v>1</v>
          </cell>
          <cell r="N38" t="str">
            <v>Pate &amp; papier &amp; carton</v>
          </cell>
        </row>
        <row r="39">
          <cell r="B39" t="str">
            <v>45 - Articles en papier ou en carton</v>
          </cell>
          <cell r="C39" t="str">
            <v>Production finale</v>
          </cell>
          <cell r="D39" t="str">
            <v>Production finale</v>
          </cell>
          <cell r="E39" t="str">
            <v>Production et transformation de produits bois</v>
          </cell>
          <cell r="F39" t="str">
            <v/>
          </cell>
          <cell r="H39" t="str">
            <v/>
          </cell>
          <cell r="I39" t="str">
            <v>x</v>
          </cell>
          <cell r="J39" t="str">
            <v/>
          </cell>
          <cell r="K39" t="str">
            <v/>
          </cell>
          <cell r="L39" t="str">
            <v/>
          </cell>
          <cell r="M39">
            <v>1</v>
          </cell>
          <cell r="N39" t="str">
            <v>Pate &amp; papier &amp; carton</v>
          </cell>
        </row>
        <row r="40">
          <cell r="B40" t="str">
            <v>46 - Produits de la chimie du bois</v>
          </cell>
          <cell r="C40" t="str">
            <v>Production intermédiaire</v>
          </cell>
          <cell r="D40" t="str">
            <v>Production intermédiaire</v>
          </cell>
          <cell r="E40" t="str">
            <v>Production et transformation de produits bois</v>
          </cell>
          <cell r="F40" t="str">
            <v/>
          </cell>
          <cell r="H40" t="str">
            <v/>
          </cell>
          <cell r="I40" t="str">
            <v/>
          </cell>
          <cell r="J40" t="str">
            <v/>
          </cell>
          <cell r="K40" t="str">
            <v/>
          </cell>
          <cell r="L40" t="str">
            <v>x</v>
          </cell>
          <cell r="M40">
            <v>1</v>
          </cell>
          <cell r="N40" t="str">
            <v>Autre</v>
          </cell>
        </row>
        <row r="41">
          <cell r="B41" t="str">
            <v>47 - Meubles à base de bois</v>
          </cell>
          <cell r="C41" t="str">
            <v>Production finale</v>
          </cell>
          <cell r="D41" t="str">
            <v>Production finale</v>
          </cell>
          <cell r="E41" t="str">
            <v>Production et transformation de produits bois</v>
          </cell>
          <cell r="F41" t="str">
            <v>x</v>
          </cell>
          <cell r="H41" t="str">
            <v>x</v>
          </cell>
          <cell r="I41" t="str">
            <v/>
          </cell>
          <cell r="J41" t="str">
            <v/>
          </cell>
          <cell r="K41" t="str">
            <v/>
          </cell>
          <cell r="L41" t="str">
            <v/>
          </cell>
          <cell r="M41">
            <v>2</v>
          </cell>
          <cell r="N41" t="str">
            <v>Ameublement</v>
          </cell>
        </row>
        <row r="42">
          <cell r="B42" t="str">
            <v>48 - Autres produits manufacturiés (instruments de musique, jeux et jouets…)</v>
          </cell>
          <cell r="C42" t="str">
            <v>Production finale</v>
          </cell>
          <cell r="D42" t="str">
            <v>Production finale</v>
          </cell>
          <cell r="E42" t="str">
            <v>Production et transformation de produits bois</v>
          </cell>
          <cell r="F42" t="str">
            <v/>
          </cell>
          <cell r="H42" t="str">
            <v/>
          </cell>
          <cell r="I42" t="str">
            <v/>
          </cell>
          <cell r="J42" t="str">
            <v/>
          </cell>
          <cell r="K42" t="str">
            <v/>
          </cell>
          <cell r="L42" t="str">
            <v>x</v>
          </cell>
          <cell r="M42">
            <v>1</v>
          </cell>
          <cell r="N42" t="str">
            <v>Autre</v>
          </cell>
        </row>
        <row r="43">
          <cell r="B43" t="str">
            <v>49 - Electricité et chaleur issues de la combustion de bois</v>
          </cell>
          <cell r="C43" t="str">
            <v>Production finale</v>
          </cell>
          <cell r="D43" t="str">
            <v>Production finale</v>
          </cell>
          <cell r="E43" t="str">
            <v>Production et transformation de produits bois</v>
          </cell>
          <cell r="F43" t="str">
            <v/>
          </cell>
          <cell r="H43" t="str">
            <v/>
          </cell>
          <cell r="I43" t="str">
            <v/>
          </cell>
          <cell r="J43" t="str">
            <v/>
          </cell>
          <cell r="K43" t="str">
            <v>x</v>
          </cell>
          <cell r="L43" t="str">
            <v/>
          </cell>
          <cell r="M43">
            <v>1</v>
          </cell>
          <cell r="N43" t="str">
            <v>Energie</v>
          </cell>
        </row>
        <row r="44">
          <cell r="B44" t="str">
            <v>50 - Bois recyclés</v>
          </cell>
          <cell r="C44" t="str">
            <v>Produits de base</v>
          </cell>
          <cell r="D44" t="str">
            <v>Produits de base</v>
          </cell>
          <cell r="E44" t="str">
            <v>Production et transformation de produits bois</v>
          </cell>
          <cell r="F44" t="str">
            <v>x</v>
          </cell>
          <cell r="G44" t="str">
            <v>partiel</v>
          </cell>
          <cell r="H44" t="str">
            <v>x</v>
          </cell>
          <cell r="I44" t="str">
            <v/>
          </cell>
          <cell r="J44" t="str">
            <v>x</v>
          </cell>
          <cell r="K44" t="str">
            <v>x</v>
          </cell>
          <cell r="L44" t="str">
            <v/>
          </cell>
          <cell r="M44">
            <v>4</v>
          </cell>
        </row>
        <row r="45">
          <cell r="B45" t="str">
            <v>51 - Promotion immobilière de bâtiments et ouvrages en bois</v>
          </cell>
          <cell r="C45" t="str">
            <v>Services</v>
          </cell>
          <cell r="D45" t="str">
            <v>Services</v>
          </cell>
          <cell r="E45" t="str">
            <v>Commerces et services</v>
          </cell>
          <cell r="F45" t="str">
            <v>x</v>
          </cell>
          <cell r="H45" t="str">
            <v/>
          </cell>
          <cell r="I45" t="str">
            <v/>
          </cell>
          <cell r="J45" t="str">
            <v/>
          </cell>
          <cell r="K45" t="str">
            <v/>
          </cell>
          <cell r="L45" t="str">
            <v/>
          </cell>
          <cell r="M45">
            <v>1</v>
          </cell>
          <cell r="N45" t="str">
            <v>Construction</v>
          </cell>
        </row>
        <row r="46">
          <cell r="B46" t="str">
            <v>52 - Génie civil</v>
          </cell>
          <cell r="C46" t="str">
            <v xml:space="preserve">Mise en œuvre </v>
          </cell>
          <cell r="D46" t="str">
            <v xml:space="preserve">Mise en œuvre </v>
          </cell>
          <cell r="E46" t="str">
            <v>Mise en oeuvre de produits bois</v>
          </cell>
          <cell r="F46" t="str">
            <v>x</v>
          </cell>
          <cell r="H46" t="str">
            <v/>
          </cell>
          <cell r="I46" t="str">
            <v/>
          </cell>
          <cell r="J46" t="str">
            <v/>
          </cell>
          <cell r="K46" t="str">
            <v/>
          </cell>
          <cell r="L46" t="str">
            <v/>
          </cell>
          <cell r="M46">
            <v>1</v>
          </cell>
          <cell r="N46" t="str">
            <v>Construction</v>
          </cell>
        </row>
        <row r="47">
          <cell r="B47" t="str">
            <v>53 - Travaux d'isolation</v>
          </cell>
          <cell r="C47" t="str">
            <v xml:space="preserve">Mise en œuvre </v>
          </cell>
          <cell r="D47" t="str">
            <v xml:space="preserve">Mise en œuvre </v>
          </cell>
          <cell r="E47" t="str">
            <v>Mise en oeuvre de produits bois</v>
          </cell>
          <cell r="F47" t="str">
            <v>x</v>
          </cell>
          <cell r="H47" t="str">
            <v/>
          </cell>
          <cell r="I47" t="str">
            <v/>
          </cell>
          <cell r="J47" t="str">
            <v/>
          </cell>
          <cell r="K47" t="str">
            <v/>
          </cell>
          <cell r="L47" t="str">
            <v/>
          </cell>
          <cell r="M47">
            <v>1</v>
          </cell>
          <cell r="N47" t="str">
            <v>Construction</v>
          </cell>
        </row>
        <row r="48">
          <cell r="B48" t="str">
            <v>54 - Travaux de menuiserie bois</v>
          </cell>
          <cell r="C48" t="str">
            <v xml:space="preserve">Mise en œuvre </v>
          </cell>
          <cell r="D48" t="str">
            <v xml:space="preserve">Mise en œuvre </v>
          </cell>
          <cell r="E48" t="str">
            <v>Mise en oeuvre de produits bois</v>
          </cell>
          <cell r="F48" t="str">
            <v>x</v>
          </cell>
          <cell r="H48" t="str">
            <v/>
          </cell>
          <cell r="I48" t="str">
            <v/>
          </cell>
          <cell r="J48" t="str">
            <v/>
          </cell>
          <cell r="K48" t="str">
            <v/>
          </cell>
          <cell r="L48" t="str">
            <v/>
          </cell>
          <cell r="M48">
            <v>1</v>
          </cell>
          <cell r="N48" t="str">
            <v>Construction</v>
          </cell>
        </row>
        <row r="49">
          <cell r="B49" t="str">
            <v>55 - Agencement de lieux de vente</v>
          </cell>
          <cell r="C49" t="str">
            <v xml:space="preserve">Mise en œuvre </v>
          </cell>
          <cell r="D49" t="str">
            <v xml:space="preserve">Mise en œuvre </v>
          </cell>
          <cell r="E49" t="str">
            <v>Mise en oeuvre de produits bois</v>
          </cell>
          <cell r="F49" t="str">
            <v>x</v>
          </cell>
          <cell r="H49" t="str">
            <v/>
          </cell>
          <cell r="I49" t="str">
            <v/>
          </cell>
          <cell r="J49" t="str">
            <v/>
          </cell>
          <cell r="K49" t="str">
            <v/>
          </cell>
          <cell r="L49" t="str">
            <v/>
          </cell>
          <cell r="M49">
            <v>1</v>
          </cell>
          <cell r="N49" t="str">
            <v>Construction</v>
          </cell>
        </row>
        <row r="50">
          <cell r="B50" t="str">
            <v>56 - Travaux de revêtement des sols et des murs</v>
          </cell>
          <cell r="C50" t="str">
            <v xml:space="preserve">Mise en œuvre </v>
          </cell>
          <cell r="D50" t="str">
            <v xml:space="preserve">Mise en œuvre </v>
          </cell>
          <cell r="E50" t="str">
            <v>Mise en oeuvre de produits bois</v>
          </cell>
          <cell r="F50" t="str">
            <v>x</v>
          </cell>
          <cell r="H50" t="str">
            <v/>
          </cell>
          <cell r="I50" t="str">
            <v/>
          </cell>
          <cell r="J50" t="str">
            <v/>
          </cell>
          <cell r="K50" t="str">
            <v/>
          </cell>
          <cell r="L50" t="str">
            <v/>
          </cell>
          <cell r="M50">
            <v>1</v>
          </cell>
          <cell r="N50" t="str">
            <v>Construction</v>
          </cell>
        </row>
        <row r="51">
          <cell r="B51" t="str">
            <v>57 - Travaux de charpente</v>
          </cell>
          <cell r="C51" t="str">
            <v xml:space="preserve">Mise en œuvre </v>
          </cell>
          <cell r="D51" t="str">
            <v xml:space="preserve">Mise en œuvre </v>
          </cell>
          <cell r="E51" t="str">
            <v>Mise en oeuvre de produits bois</v>
          </cell>
          <cell r="F51" t="str">
            <v>x</v>
          </cell>
          <cell r="H51" t="str">
            <v/>
          </cell>
          <cell r="I51" t="str">
            <v/>
          </cell>
          <cell r="J51" t="str">
            <v/>
          </cell>
          <cell r="K51" t="str">
            <v/>
          </cell>
          <cell r="L51" t="str">
            <v/>
          </cell>
          <cell r="M51">
            <v>1</v>
          </cell>
          <cell r="N51" t="str">
            <v>Construction</v>
          </cell>
        </row>
        <row r="52">
          <cell r="B52" t="str">
            <v>58 - Travaux de couverture par éléments</v>
          </cell>
          <cell r="C52" t="str">
            <v xml:space="preserve">Mise en œuvre </v>
          </cell>
          <cell r="D52" t="str">
            <v xml:space="preserve">Mise en œuvre </v>
          </cell>
          <cell r="E52" t="str">
            <v>Mise en oeuvre de produits bois</v>
          </cell>
          <cell r="F52" t="str">
            <v>x</v>
          </cell>
          <cell r="H52" t="str">
            <v/>
          </cell>
          <cell r="I52" t="str">
            <v/>
          </cell>
          <cell r="J52" t="str">
            <v/>
          </cell>
          <cell r="K52" t="str">
            <v/>
          </cell>
          <cell r="L52" t="str">
            <v/>
          </cell>
          <cell r="M52">
            <v>1</v>
          </cell>
          <cell r="N52" t="str">
            <v>Construction</v>
          </cell>
        </row>
        <row r="53">
          <cell r="B53" t="str">
            <v>59 - Travaux de maçonnerie générale et gros œuvre de bâtiment</v>
          </cell>
          <cell r="C53" t="str">
            <v xml:space="preserve">Mise en œuvre </v>
          </cell>
          <cell r="D53" t="str">
            <v xml:space="preserve">Mise en œuvre </v>
          </cell>
          <cell r="E53" t="str">
            <v>Mise en oeuvre de produits bois</v>
          </cell>
          <cell r="F53" t="str">
            <v>x</v>
          </cell>
          <cell r="H53" t="str">
            <v/>
          </cell>
          <cell r="I53" t="str">
            <v/>
          </cell>
          <cell r="J53" t="str">
            <v/>
          </cell>
          <cell r="K53" t="str">
            <v/>
          </cell>
          <cell r="L53" t="str">
            <v/>
          </cell>
          <cell r="M53">
            <v>1</v>
          </cell>
          <cell r="N53" t="str">
            <v>Construction</v>
          </cell>
        </row>
        <row r="54">
          <cell r="B54" t="str">
            <v>60 - Travaux d'installation de chauffage au bois</v>
          </cell>
          <cell r="C54" t="str">
            <v xml:space="preserve">Mise en œuvre </v>
          </cell>
          <cell r="D54" t="str">
            <v xml:space="preserve">Mise en œuvre </v>
          </cell>
          <cell r="E54" t="str">
            <v>Mise en oeuvre de produits bois</v>
          </cell>
          <cell r="F54" t="str">
            <v/>
          </cell>
          <cell r="H54" t="str">
            <v/>
          </cell>
          <cell r="I54" t="str">
            <v/>
          </cell>
          <cell r="J54" t="str">
            <v/>
          </cell>
          <cell r="K54" t="str">
            <v>x</v>
          </cell>
          <cell r="L54" t="str">
            <v/>
          </cell>
          <cell r="M54">
            <v>1</v>
          </cell>
          <cell r="N54" t="str">
            <v>Energie</v>
          </cell>
        </row>
        <row r="55">
          <cell r="B55" t="str">
            <v>61 - Commerce de gros de produits bois</v>
          </cell>
          <cell r="C55" t="str">
            <v>Services</v>
          </cell>
          <cell r="D55" t="str">
            <v xml:space="preserve">Mise en œuvre </v>
          </cell>
          <cell r="E55" t="str">
            <v>Commerces et services</v>
          </cell>
          <cell r="F55" t="str">
            <v>x</v>
          </cell>
          <cell r="H55" t="str">
            <v/>
          </cell>
          <cell r="I55" t="str">
            <v/>
          </cell>
          <cell r="J55" t="str">
            <v/>
          </cell>
          <cell r="K55" t="str">
            <v/>
          </cell>
          <cell r="L55" t="str">
            <v/>
          </cell>
          <cell r="M55">
            <v>1</v>
          </cell>
          <cell r="N55" t="str">
            <v>Construction</v>
          </cell>
        </row>
        <row r="56">
          <cell r="B56" t="str">
            <v>62 - Commerce de détail de produits bois</v>
          </cell>
          <cell r="C56" t="str">
            <v>Services</v>
          </cell>
          <cell r="D56" t="str">
            <v>Production finale</v>
          </cell>
          <cell r="E56" t="str">
            <v>Commerces et services</v>
          </cell>
          <cell r="G56" t="str">
            <v>partiel</v>
          </cell>
          <cell r="H56" t="str">
            <v/>
          </cell>
          <cell r="I56" t="str">
            <v/>
          </cell>
          <cell r="J56" t="str">
            <v/>
          </cell>
          <cell r="K56" t="str">
            <v/>
          </cell>
          <cell r="L56" t="str">
            <v>x</v>
          </cell>
          <cell r="M56">
            <v>1</v>
          </cell>
          <cell r="N56" t="str">
            <v>Autre</v>
          </cell>
        </row>
        <row r="57">
          <cell r="B57" t="str">
            <v>63 - Transports de bois à partir de la forêt</v>
          </cell>
          <cell r="C57" t="str">
            <v>Services</v>
          </cell>
          <cell r="D57" t="str">
            <v>Production intermédiaire</v>
          </cell>
          <cell r="E57" t="str">
            <v>Production et transformation de produits bois</v>
          </cell>
          <cell r="F57" t="str">
            <v>x</v>
          </cell>
          <cell r="H57" t="str">
            <v>x</v>
          </cell>
          <cell r="I57" t="str">
            <v>x</v>
          </cell>
          <cell r="J57" t="str">
            <v>x</v>
          </cell>
          <cell r="K57" t="str">
            <v>x</v>
          </cell>
          <cell r="L57" t="str">
            <v>x</v>
          </cell>
          <cell r="M57">
            <v>6</v>
          </cell>
        </row>
        <row r="58">
          <cell r="B58" t="str">
            <v>64 - Divers services de support à la filière</v>
          </cell>
          <cell r="C58" t="str">
            <v>Services</v>
          </cell>
          <cell r="D58" t="str">
            <v>Services transversaux à la filière</v>
          </cell>
          <cell r="E58" t="str">
            <v>Commerces et services</v>
          </cell>
          <cell r="F58" t="str">
            <v/>
          </cell>
          <cell r="H58" t="str">
            <v/>
          </cell>
          <cell r="I58" t="str">
            <v/>
          </cell>
          <cell r="J58" t="str">
            <v/>
          </cell>
          <cell r="K58" t="str">
            <v/>
          </cell>
          <cell r="L58" t="str">
            <v>x</v>
          </cell>
          <cell r="M58">
            <v>1</v>
          </cell>
          <cell r="N58" t="str">
            <v>Autre</v>
          </cell>
        </row>
      </sheetData>
      <sheetData sheetId="11"/>
      <sheetData sheetId="12"/>
      <sheetData sheetId="13"/>
      <sheetData sheetId="14"/>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Vigilance"/>
    </sheetNames>
    <sheetDataSet>
      <sheetData sheetId="0">
        <row r="8">
          <cell r="E8">
            <v>94425.617100000003</v>
          </cell>
        </row>
        <row r="9">
          <cell r="E9">
            <v>19212.263999999999</v>
          </cell>
        </row>
        <row r="10">
          <cell r="E10">
            <v>8689.1679999999997</v>
          </cell>
        </row>
        <row r="11">
          <cell r="E11">
            <v>0</v>
          </cell>
        </row>
        <row r="12">
          <cell r="S12">
            <v>26768.057174258654</v>
          </cell>
          <cell r="U12">
            <v>493.095790052133</v>
          </cell>
        </row>
        <row r="13">
          <cell r="E13">
            <v>94425.617100000003</v>
          </cell>
          <cell r="S13">
            <v>5294.0913627570271</v>
          </cell>
          <cell r="U13">
            <v>97.522735629734683</v>
          </cell>
        </row>
        <row r="14">
          <cell r="K14">
            <v>0</v>
          </cell>
          <cell r="S14">
            <v>6086.3551637738619</v>
          </cell>
          <cell r="U14">
            <v>112.11706880636058</v>
          </cell>
        </row>
        <row r="15">
          <cell r="E15">
            <v>1739.4192623684212</v>
          </cell>
          <cell r="K15">
            <v>1</v>
          </cell>
          <cell r="S15">
            <v>49274.307293895952</v>
          </cell>
          <cell r="U15">
            <v>907.68460804545145</v>
          </cell>
        </row>
        <row r="16">
          <cell r="S16">
            <v>3916.5659303145781</v>
          </cell>
          <cell r="U16">
            <v>72.147267137373788</v>
          </cell>
        </row>
        <row r="17">
          <cell r="E17">
            <v>0</v>
          </cell>
          <cell r="S17">
            <v>0</v>
          </cell>
          <cell r="U17">
            <v>0</v>
          </cell>
        </row>
        <row r="18">
          <cell r="S18">
            <v>2211.0500906820225</v>
          </cell>
          <cell r="U18">
            <v>40.729870091510932</v>
          </cell>
        </row>
        <row r="19">
          <cell r="S19">
            <v>875.19008431792918</v>
          </cell>
          <cell r="U19">
            <v>16.121922605856586</v>
          </cell>
        </row>
        <row r="21">
          <cell r="G21">
            <v>0</v>
          </cell>
          <cell r="I21">
            <v>0</v>
          </cell>
          <cell r="J21">
            <v>0</v>
          </cell>
        </row>
        <row r="82">
          <cell r="K82"/>
        </row>
      </sheetData>
      <sheetData sheetId="1"/>
      <sheetData sheetId="2"/>
      <sheetData sheetId="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Vigilance"/>
      <sheetName val="Marge TER_old"/>
    </sheetNames>
    <sheetDataSet>
      <sheetData sheetId="0">
        <row r="8">
          <cell r="E8">
            <v>137936.454</v>
          </cell>
        </row>
        <row r="9">
          <cell r="E9">
            <v>49033.254000000008</v>
          </cell>
        </row>
        <row r="10">
          <cell r="E10">
            <v>35344.913</v>
          </cell>
        </row>
        <row r="11">
          <cell r="E11">
            <v>0</v>
          </cell>
        </row>
        <row r="12">
          <cell r="S12">
            <v>68662.966412011243</v>
          </cell>
          <cell r="U12">
            <v>1264.8441181159965</v>
          </cell>
        </row>
        <row r="13">
          <cell r="E13">
            <v>137936.454</v>
          </cell>
          <cell r="S13">
            <v>0</v>
          </cell>
          <cell r="U13">
            <v>0</v>
          </cell>
        </row>
        <row r="14">
          <cell r="K14">
            <v>0</v>
          </cell>
          <cell r="S14">
            <v>0</v>
          </cell>
          <cell r="U14">
            <v>0</v>
          </cell>
        </row>
        <row r="15">
          <cell r="E15">
            <v>2540.934678947368</v>
          </cell>
          <cell r="K15">
            <v>1</v>
          </cell>
          <cell r="S15">
            <v>0</v>
          </cell>
          <cell r="U15">
            <v>0</v>
          </cell>
        </row>
        <row r="16">
          <cell r="S16">
            <v>0</v>
          </cell>
          <cell r="U16">
            <v>0</v>
          </cell>
        </row>
        <row r="17">
          <cell r="E17">
            <v>24201.554651849787</v>
          </cell>
          <cell r="S17">
            <v>57863.313482086247</v>
          </cell>
          <cell r="U17">
            <v>1065.9031430910622</v>
          </cell>
        </row>
        <row r="18">
          <cell r="S18">
            <v>0</v>
          </cell>
          <cell r="U18">
            <v>0</v>
          </cell>
        </row>
        <row r="19">
          <cell r="S19">
            <v>11410.174105902515</v>
          </cell>
          <cell r="U19">
            <v>210.18741774030946</v>
          </cell>
        </row>
        <row r="21">
          <cell r="G21">
            <v>0</v>
          </cell>
          <cell r="I21">
            <v>0</v>
          </cell>
          <cell r="J21">
            <v>0</v>
          </cell>
        </row>
        <row r="82">
          <cell r="K82">
            <v>8879.1540000000005</v>
          </cell>
        </row>
      </sheetData>
      <sheetData sheetId="1"/>
      <sheetData sheetId="2"/>
      <sheetData sheetId="3" refreshError="1"/>
      <sheetData sheetId="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Actualisation"/>
      <sheetName val="Explications"/>
      <sheetName val="Calcul"/>
      <sheetName val="Comptes_Ex"/>
    </sheetNames>
    <sheetDataSet>
      <sheetData sheetId="0">
        <row r="8">
          <cell r="E8">
            <v>694100</v>
          </cell>
        </row>
        <row r="9">
          <cell r="E9">
            <v>316162.10399999999</v>
          </cell>
        </row>
        <row r="10">
          <cell r="E10">
            <v>78652.824000000008</v>
          </cell>
        </row>
        <row r="11">
          <cell r="E11">
            <v>367350</v>
          </cell>
        </row>
        <row r="12">
          <cell r="S12">
            <v>12982.425704411688</v>
          </cell>
          <cell r="U12">
            <v>170.38811882592069</v>
          </cell>
        </row>
        <row r="13">
          <cell r="E13">
            <v>132653.93558921234</v>
          </cell>
          <cell r="S13">
            <v>44396.345827266596</v>
          </cell>
          <cell r="U13">
            <v>582.68077326122227</v>
          </cell>
        </row>
        <row r="14">
          <cell r="K14">
            <v>0.27963703271976326</v>
          </cell>
          <cell r="S14">
            <v>0</v>
          </cell>
          <cell r="U14">
            <v>0</v>
          </cell>
        </row>
        <row r="15">
          <cell r="E15">
            <v>1741.0193637557202</v>
          </cell>
          <cell r="K15">
            <v>0.19111646101312829</v>
          </cell>
          <cell r="S15">
            <v>0</v>
          </cell>
          <cell r="U15">
            <v>0</v>
          </cell>
        </row>
        <row r="16">
          <cell r="S16">
            <v>0</v>
          </cell>
          <cell r="U16">
            <v>0</v>
          </cell>
        </row>
        <row r="17">
          <cell r="E17">
            <v>427522.70823529409</v>
          </cell>
          <cell r="S17">
            <v>0</v>
          </cell>
          <cell r="U17">
            <v>0</v>
          </cell>
        </row>
        <row r="18">
          <cell r="S18">
            <v>0</v>
          </cell>
          <cell r="U18">
            <v>0</v>
          </cell>
        </row>
        <row r="19">
          <cell r="S19">
            <v>75275.164057534043</v>
          </cell>
          <cell r="U19">
            <v>987.95047166857717</v>
          </cell>
        </row>
        <row r="21">
          <cell r="G21">
            <v>0</v>
          </cell>
          <cell r="I21">
            <v>0</v>
          </cell>
          <cell r="J21">
            <v>0</v>
          </cell>
        </row>
        <row r="82">
          <cell r="K82">
            <v>185977.70823529409</v>
          </cell>
        </row>
      </sheetData>
      <sheetData sheetId="1"/>
      <sheetData sheetId="2"/>
      <sheetData sheetId="3"/>
      <sheetData sheetId="4"/>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Calcul"/>
      <sheetName val="Comptes_Ex"/>
    </sheetNames>
    <sheetDataSet>
      <sheetData sheetId="0">
        <row r="8">
          <cell r="E8">
            <v>164590</v>
          </cell>
        </row>
        <row r="9">
          <cell r="E9">
            <v>307000</v>
          </cell>
        </row>
        <row r="10">
          <cell r="E10">
            <v>42000</v>
          </cell>
        </row>
        <row r="11">
          <cell r="E11">
            <v>68589.037698412707</v>
          </cell>
        </row>
        <row r="12">
          <cell r="S12">
            <v>11341.968081407143</v>
          </cell>
          <cell r="U12">
            <v>153.66364505352951</v>
          </cell>
        </row>
        <row r="13">
          <cell r="E13">
            <v>44927.343129409492</v>
          </cell>
          <cell r="S13">
            <v>33495.881103549698</v>
          </cell>
          <cell r="U13">
            <v>453.81005727645379</v>
          </cell>
        </row>
        <row r="14">
          <cell r="K14">
            <v>0.31030815463987971</v>
          </cell>
          <cell r="S14">
            <v>89.493944452660998</v>
          </cell>
          <cell r="U14">
            <v>1.2124849599389669</v>
          </cell>
        </row>
        <row r="15">
          <cell r="E15">
            <v>608.68618728992215</v>
          </cell>
          <cell r="K15">
            <v>0.27296520523366846</v>
          </cell>
          <cell r="S15">
            <v>0</v>
          </cell>
          <cell r="U15">
            <v>0</v>
          </cell>
        </row>
        <row r="16">
          <cell r="S16">
            <v>0</v>
          </cell>
          <cell r="U16">
            <v>0</v>
          </cell>
        </row>
        <row r="17">
          <cell r="E17">
            <v>39860</v>
          </cell>
          <cell r="S17">
            <v>0</v>
          </cell>
          <cell r="U17">
            <v>0</v>
          </cell>
        </row>
        <row r="18">
          <cell r="S18">
            <v>0</v>
          </cell>
          <cell r="U18">
            <v>0</v>
          </cell>
        </row>
        <row r="19">
          <cell r="S19">
            <v>0</v>
          </cell>
          <cell r="U19">
            <v>0</v>
          </cell>
        </row>
        <row r="21">
          <cell r="G21">
            <v>0</v>
          </cell>
          <cell r="I21">
            <v>0</v>
          </cell>
          <cell r="J21">
            <v>0</v>
          </cell>
        </row>
        <row r="82">
          <cell r="K82">
            <v>39860</v>
          </cell>
        </row>
      </sheetData>
      <sheetData sheetId="1"/>
      <sheetData sheetId="2"/>
      <sheetData sheetId="3"/>
      <sheetData sheetId="4"/>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Calculs"/>
    </sheetNames>
    <sheetDataSet>
      <sheetData sheetId="0">
        <row r="8">
          <cell r="E8">
            <v>272872.65341538459</v>
          </cell>
        </row>
        <row r="9">
          <cell r="E9">
            <v>194790</v>
          </cell>
        </row>
        <row r="10">
          <cell r="E10">
            <v>12450</v>
          </cell>
        </row>
        <row r="11">
          <cell r="E11">
            <v>203480.7175384615</v>
          </cell>
        </row>
        <row r="12">
          <cell r="S12">
            <v>508.96681622124026</v>
          </cell>
          <cell r="U12">
            <v>7.8583153293118988</v>
          </cell>
        </row>
        <row r="13">
          <cell r="E13">
            <v>11573.935876923055</v>
          </cell>
          <cell r="S13">
            <v>6953.4294988630281</v>
          </cell>
          <cell r="U13">
            <v>107.35914381980598</v>
          </cell>
        </row>
        <row r="14">
          <cell r="K14">
            <v>0.21188638464253026</v>
          </cell>
          <cell r="S14">
            <v>0</v>
          </cell>
          <cell r="U14">
            <v>0</v>
          </cell>
        </row>
        <row r="15">
          <cell r="E15">
            <v>178.6985611308736</v>
          </cell>
          <cell r="K15">
            <v>4.2415154952535505E-2</v>
          </cell>
          <cell r="S15">
            <v>0</v>
          </cell>
          <cell r="U15">
            <v>0</v>
          </cell>
        </row>
        <row r="16">
          <cell r="S16">
            <v>0</v>
          </cell>
          <cell r="U16">
            <v>0</v>
          </cell>
        </row>
        <row r="17">
          <cell r="E17">
            <v>120797.37</v>
          </cell>
          <cell r="S17">
            <v>0</v>
          </cell>
          <cell r="U17">
            <v>0</v>
          </cell>
        </row>
        <row r="18">
          <cell r="S18">
            <v>0</v>
          </cell>
          <cell r="U18">
            <v>0</v>
          </cell>
        </row>
        <row r="19">
          <cell r="S19">
            <v>4111.5395618387884</v>
          </cell>
          <cell r="U19">
            <v>63.481101981755728</v>
          </cell>
        </row>
        <row r="21">
          <cell r="G21">
            <v>0</v>
          </cell>
          <cell r="I21">
            <v>0</v>
          </cell>
          <cell r="J21">
            <v>0</v>
          </cell>
        </row>
        <row r="82">
          <cell r="K82">
            <v>38958</v>
          </cell>
        </row>
      </sheetData>
      <sheetData sheetId="1"/>
      <sheetData sheetId="2"/>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Calcul"/>
    </sheetNames>
    <sheetDataSet>
      <sheetData sheetId="0">
        <row r="8">
          <cell r="E8">
            <v>427352.00203151815</v>
          </cell>
        </row>
        <row r="9">
          <cell r="E9">
            <v>97117.467000000004</v>
          </cell>
        </row>
        <row r="10">
          <cell r="E10">
            <v>46087.042000000001</v>
          </cell>
        </row>
        <row r="11">
          <cell r="E11">
            <v>248560.09333599277</v>
          </cell>
        </row>
        <row r="12">
          <cell r="S12">
            <v>9604.4437017708879</v>
          </cell>
          <cell r="U12">
            <v>81.848060690047973</v>
          </cell>
        </row>
        <row r="13">
          <cell r="E13">
            <v>76923.360365673259</v>
          </cell>
          <cell r="S13">
            <v>0</v>
          </cell>
          <cell r="U13">
            <v>0</v>
          </cell>
        </row>
        <row r="14">
          <cell r="K14">
            <v>0.23837152475148363</v>
          </cell>
          <cell r="S14">
            <v>0</v>
          </cell>
          <cell r="U14">
            <v>0</v>
          </cell>
        </row>
        <row r="15">
          <cell r="E15">
            <v>655.53279952395167</v>
          </cell>
          <cell r="K15">
            <v>0.18</v>
          </cell>
          <cell r="S15">
            <v>0</v>
          </cell>
          <cell r="U15">
            <v>0</v>
          </cell>
        </row>
        <row r="16">
          <cell r="S16">
            <v>0</v>
          </cell>
          <cell r="U16">
            <v>0</v>
          </cell>
        </row>
        <row r="17">
          <cell r="E17">
            <v>281140.35723151814</v>
          </cell>
          <cell r="S17">
            <v>30364.014025908858</v>
          </cell>
          <cell r="U17">
            <v>258.75893908647964</v>
          </cell>
        </row>
        <row r="18">
          <cell r="S18">
            <v>0</v>
          </cell>
          <cell r="U18">
            <v>0</v>
          </cell>
        </row>
        <row r="19">
          <cell r="S19">
            <v>36954.902637993509</v>
          </cell>
          <cell r="U19">
            <v>314.92579974742404</v>
          </cell>
        </row>
        <row r="21">
          <cell r="G21">
            <v>0</v>
          </cell>
          <cell r="I21">
            <v>0</v>
          </cell>
          <cell r="J21">
            <v>0</v>
          </cell>
        </row>
        <row r="82">
          <cell r="K82">
            <v>72156.608999999997</v>
          </cell>
        </row>
      </sheetData>
      <sheetData sheetId="1"/>
      <sheetData sheetId="2"/>
      <sheetData sheetId="3"/>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FAO"/>
      <sheetName val="Actualisation"/>
      <sheetName val="Marge TER_old"/>
    </sheetNames>
    <sheetDataSet>
      <sheetData sheetId="0">
        <row r="8">
          <cell r="E8">
            <v>1607572.9469999999</v>
          </cell>
        </row>
        <row r="9">
          <cell r="E9">
            <v>963754.30499999993</v>
          </cell>
        </row>
        <row r="10">
          <cell r="E10">
            <v>882027</v>
          </cell>
        </row>
        <row r="11">
          <cell r="E11">
            <v>310581.57238970965</v>
          </cell>
        </row>
        <row r="12">
          <cell r="S12">
            <v>217096.88613749185</v>
          </cell>
          <cell r="U12">
            <v>2178.3753375224946</v>
          </cell>
        </row>
        <row r="13">
          <cell r="E13">
            <v>417968.96622</v>
          </cell>
          <cell r="S13">
            <v>65756.976607055476</v>
          </cell>
          <cell r="U13">
            <v>659.81313071498562</v>
          </cell>
        </row>
        <row r="14">
          <cell r="K14">
            <v>0.546800946128568</v>
          </cell>
          <cell r="S14">
            <v>75597.545773763268</v>
          </cell>
          <cell r="U14">
            <v>758.55454318445982</v>
          </cell>
        </row>
        <row r="15">
          <cell r="E15">
            <v>4193.94908910295</v>
          </cell>
          <cell r="K15">
            <v>0.26</v>
          </cell>
          <cell r="S15">
            <v>0</v>
          </cell>
          <cell r="U15">
            <v>0</v>
          </cell>
        </row>
        <row r="16">
          <cell r="S16">
            <v>48646.975772168233</v>
          </cell>
          <cell r="U16">
            <v>488.12939767377304</v>
          </cell>
        </row>
        <row r="17">
          <cell r="E17">
            <v>196461.50797576102</v>
          </cell>
          <cell r="S17">
            <v>0</v>
          </cell>
          <cell r="U17">
            <v>0</v>
          </cell>
        </row>
        <row r="18">
          <cell r="S18">
            <v>0</v>
          </cell>
          <cell r="U18">
            <v>0</v>
          </cell>
        </row>
        <row r="19">
          <cell r="S19">
            <v>10870.581929521233</v>
          </cell>
          <cell r="U19">
            <v>109.07668000723692</v>
          </cell>
        </row>
        <row r="21">
          <cell r="G21">
            <v>0</v>
          </cell>
          <cell r="I21">
            <v>0</v>
          </cell>
          <cell r="J21">
            <v>0</v>
          </cell>
        </row>
        <row r="82">
          <cell r="K82">
            <v>150151.46797576101</v>
          </cell>
        </row>
      </sheetData>
      <sheetData sheetId="1"/>
      <sheetData sheetId="2"/>
      <sheetData sheetId="3"/>
      <sheetData sheetId="4"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s>
    <sheetDataSet>
      <sheetData sheetId="0">
        <row r="8">
          <cell r="E8">
            <v>1</v>
          </cell>
        </row>
        <row r="9">
          <cell r="E9">
            <v>0</v>
          </cell>
        </row>
        <row r="10">
          <cell r="E10">
            <v>0</v>
          </cell>
        </row>
        <row r="11">
          <cell r="E11">
            <v>0.3</v>
          </cell>
        </row>
        <row r="13">
          <cell r="E13">
            <v>0.5</v>
          </cell>
        </row>
        <row r="14">
          <cell r="K14">
            <v>0.2</v>
          </cell>
        </row>
        <row r="15">
          <cell r="E15">
            <v>0</v>
          </cell>
          <cell r="K15">
            <v>0.5</v>
          </cell>
        </row>
        <row r="17">
          <cell r="E17">
            <v>1</v>
          </cell>
        </row>
        <row r="21">
          <cell r="G21">
            <v>0</v>
          </cell>
        </row>
        <row r="82">
          <cell r="K82"/>
        </row>
      </sheetData>
      <sheetData sheetId="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Marge TER_old"/>
      <sheetName val="Explications"/>
      <sheetName val="Explications Old"/>
      <sheetName val="Vigilance"/>
      <sheetName val="Actualisation"/>
    </sheetNames>
    <sheetDataSet>
      <sheetData sheetId="0">
        <row r="8">
          <cell r="E8">
            <v>81585.802308237951</v>
          </cell>
        </row>
        <row r="9">
          <cell r="E9">
            <v>82686</v>
          </cell>
        </row>
        <row r="10">
          <cell r="E10">
            <v>20563</v>
          </cell>
        </row>
        <row r="11">
          <cell r="E11">
            <v>16572.524022872374</v>
          </cell>
        </row>
        <row r="12">
          <cell r="S12">
            <v>4910.0385457788652</v>
          </cell>
          <cell r="U12">
            <v>128.72760232379048</v>
          </cell>
        </row>
        <row r="13">
          <cell r="E13">
            <v>21212.308600141867</v>
          </cell>
          <cell r="S13">
            <v>9262.8045199259304</v>
          </cell>
          <cell r="U13">
            <v>242.84506232015545</v>
          </cell>
        </row>
        <row r="14">
          <cell r="K14">
            <v>0.53687000000000007</v>
          </cell>
          <cell r="S14">
            <v>0</v>
          </cell>
          <cell r="U14">
            <v>0</v>
          </cell>
        </row>
        <row r="15">
          <cell r="E15">
            <v>556.12794082768937</v>
          </cell>
          <cell r="K15">
            <v>0.26</v>
          </cell>
          <cell r="S15">
            <v>0</v>
          </cell>
          <cell r="U15">
            <v>0</v>
          </cell>
        </row>
        <row r="16">
          <cell r="S16">
            <v>0</v>
          </cell>
          <cell r="U16">
            <v>0</v>
          </cell>
        </row>
        <row r="17">
          <cell r="E17">
            <v>90919.799999999988</v>
          </cell>
          <cell r="S17">
            <v>0</v>
          </cell>
          <cell r="U17">
            <v>0</v>
          </cell>
        </row>
        <row r="18">
          <cell r="S18">
            <v>0</v>
          </cell>
          <cell r="U18">
            <v>0</v>
          </cell>
        </row>
        <row r="19">
          <cell r="S19">
            <v>7039.4655344370713</v>
          </cell>
          <cell r="U19">
            <v>184.55527618374342</v>
          </cell>
        </row>
        <row r="21">
          <cell r="G21">
            <v>0</v>
          </cell>
          <cell r="I21">
            <v>0</v>
          </cell>
          <cell r="J21">
            <v>0</v>
          </cell>
        </row>
        <row r="82">
          <cell r="K82">
            <v>57880.2</v>
          </cell>
        </row>
      </sheetData>
      <sheetData sheetId="1"/>
      <sheetData sheetId="2"/>
      <sheetData sheetId="3"/>
      <sheetData sheetId="4"/>
      <sheetData sheetId="5"/>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Actualisation"/>
    </sheetNames>
    <sheetDataSet>
      <sheetData sheetId="0">
        <row r="8">
          <cell r="E8">
            <v>725884.77777777775</v>
          </cell>
        </row>
        <row r="9">
          <cell r="E9">
            <v>158983.29800000001</v>
          </cell>
        </row>
        <row r="10">
          <cell r="E10">
            <v>36605.042999999998</v>
          </cell>
        </row>
        <row r="11">
          <cell r="E11">
            <v>92103.450276953256</v>
          </cell>
        </row>
        <row r="12">
          <cell r="S12">
            <v>12802.252601108541</v>
          </cell>
          <cell r="U12">
            <v>243.74925620896315</v>
          </cell>
        </row>
        <row r="13">
          <cell r="E13">
            <v>217765.43333333332</v>
          </cell>
          <cell r="S13">
            <v>153299.12831678739</v>
          </cell>
          <cell r="U13">
            <v>2918.7479476435092</v>
          </cell>
        </row>
        <row r="14">
          <cell r="K14">
            <v>0.5731156058143021</v>
          </cell>
          <cell r="S14">
            <v>0</v>
          </cell>
          <cell r="U14">
            <v>0</v>
          </cell>
        </row>
        <row r="15">
          <cell r="E15">
            <v>4146.1580283477888</v>
          </cell>
          <cell r="K15">
            <v>0.3</v>
          </cell>
          <cell r="S15">
            <v>0</v>
          </cell>
          <cell r="U15">
            <v>0</v>
          </cell>
        </row>
        <row r="16">
          <cell r="S16">
            <v>0</v>
          </cell>
          <cell r="U16">
            <v>0</v>
          </cell>
        </row>
        <row r="17">
          <cell r="E17">
            <v>304764.48859999998</v>
          </cell>
          <cell r="S17">
            <v>0</v>
          </cell>
          <cell r="U17">
            <v>0</v>
          </cell>
        </row>
        <row r="18">
          <cell r="S18">
            <v>0</v>
          </cell>
          <cell r="U18">
            <v>0</v>
          </cell>
        </row>
        <row r="19">
          <cell r="S19">
            <v>51664.052415437356</v>
          </cell>
          <cell r="U19">
            <v>983.66082449531677</v>
          </cell>
        </row>
        <row r="21">
          <cell r="G21">
            <v>0</v>
          </cell>
          <cell r="I21">
            <v>0</v>
          </cell>
          <cell r="J21">
            <v>0</v>
          </cell>
        </row>
        <row r="82">
          <cell r="K82">
            <v>111288.3086</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2018"/>
      <sheetName val="2019"/>
      <sheetName val="2020"/>
    </sheetNames>
    <sheetDataSet>
      <sheetData sheetId="0">
        <row r="8">
          <cell r="E8">
            <v>25951.010010743812</v>
          </cell>
        </row>
        <row r="9">
          <cell r="E9">
            <v>7219.6989999999996</v>
          </cell>
        </row>
        <row r="10">
          <cell r="E10">
            <v>2681.3490000000002</v>
          </cell>
        </row>
        <row r="11">
          <cell r="E11">
            <v>0</v>
          </cell>
        </row>
        <row r="12">
          <cell r="S12">
            <v>3777.7002254528206</v>
          </cell>
          <cell r="U12">
            <v>48.7064874155393</v>
          </cell>
        </row>
        <row r="13">
          <cell r="E13">
            <v>13494.525205586782</v>
          </cell>
          <cell r="S13">
            <v>1970.7712827064063</v>
          </cell>
          <cell r="U13">
            <v>25.409466329091771</v>
          </cell>
        </row>
        <row r="14">
          <cell r="K14">
            <v>0.48</v>
          </cell>
          <cell r="S14">
            <v>403.34055383362869</v>
          </cell>
          <cell r="U14">
            <v>5.2003336519692933</v>
          </cell>
        </row>
        <row r="15">
          <cell r="E15">
            <v>173.98705108365385</v>
          </cell>
          <cell r="K15">
            <v>0.52</v>
          </cell>
          <cell r="S15">
            <v>992.94597351744972</v>
          </cell>
          <cell r="U15">
            <v>12.80220972473828</v>
          </cell>
        </row>
        <row r="16">
          <cell r="S16">
            <v>2326.6908907139605</v>
          </cell>
          <cell r="U16">
            <v>29.9983942147833</v>
          </cell>
        </row>
        <row r="17">
          <cell r="E17">
            <v>901</v>
          </cell>
          <cell r="S17">
            <v>2002.3311374747545</v>
          </cell>
          <cell r="U17">
            <v>25.816372535877022</v>
          </cell>
        </row>
        <row r="18">
          <cell r="S18">
            <v>1087.6213729875535</v>
          </cell>
          <cell r="U18">
            <v>14.022874647217412</v>
          </cell>
        </row>
        <row r="19">
          <cell r="S19">
            <v>933.12376890021119</v>
          </cell>
          <cell r="U19">
            <v>12.030912564437507</v>
          </cell>
        </row>
        <row r="21">
          <cell r="G21">
            <v>0</v>
          </cell>
          <cell r="I21">
            <v>0</v>
          </cell>
          <cell r="J21">
            <v>0</v>
          </cell>
        </row>
        <row r="82">
          <cell r="K82">
            <v>301</v>
          </cell>
        </row>
      </sheetData>
      <sheetData sheetId="1"/>
      <sheetData sheetId="2"/>
      <sheetData sheetId="3"/>
      <sheetData sheetId="4"/>
      <sheetData sheetId="5"/>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Actualisation"/>
      <sheetName val="Feuil1"/>
    </sheetNames>
    <sheetDataSet>
      <sheetData sheetId="0">
        <row r="8">
          <cell r="E8">
            <v>618983</v>
          </cell>
        </row>
        <row r="9">
          <cell r="E9">
            <v>72241.137000000002</v>
          </cell>
        </row>
        <row r="10">
          <cell r="E10">
            <v>6892.4849999999997</v>
          </cell>
        </row>
        <row r="11">
          <cell r="E11">
            <v>179752.66319999998</v>
          </cell>
        </row>
        <row r="12">
          <cell r="S12">
            <v>3664.9274782600842</v>
          </cell>
          <cell r="U12">
            <v>69.22640792269047</v>
          </cell>
        </row>
        <row r="13">
          <cell r="E13">
            <v>247593.2</v>
          </cell>
          <cell r="S13">
            <v>220548.35140107787</v>
          </cell>
          <cell r="U13">
            <v>4165.9133042425819</v>
          </cell>
        </row>
        <row r="14">
          <cell r="K14">
            <v>0.30959999999999999</v>
          </cell>
          <cell r="S14">
            <v>0</v>
          </cell>
          <cell r="U14">
            <v>0</v>
          </cell>
        </row>
        <row r="15">
          <cell r="E15">
            <v>4676.7604444444441</v>
          </cell>
          <cell r="K15">
            <v>0.4</v>
          </cell>
          <cell r="S15">
            <v>0</v>
          </cell>
          <cell r="U15">
            <v>0</v>
          </cell>
        </row>
        <row r="16">
          <cell r="S16">
            <v>0</v>
          </cell>
          <cell r="U16">
            <v>0</v>
          </cell>
        </row>
        <row r="17">
          <cell r="E17">
            <v>76727.644249999998</v>
          </cell>
          <cell r="S17">
            <v>0</v>
          </cell>
          <cell r="U17">
            <v>0</v>
          </cell>
        </row>
        <row r="18">
          <cell r="S18">
            <v>0</v>
          </cell>
          <cell r="U18">
            <v>0</v>
          </cell>
        </row>
        <row r="19">
          <cell r="S19">
            <v>23379.921120662049</v>
          </cell>
          <cell r="U19">
            <v>441.62073227917205</v>
          </cell>
        </row>
        <row r="21">
          <cell r="G21">
            <v>0</v>
          </cell>
          <cell r="I21">
            <v>0</v>
          </cell>
          <cell r="J21">
            <v>0</v>
          </cell>
        </row>
        <row r="82">
          <cell r="K82">
            <v>18060.284250000001</v>
          </cell>
        </row>
      </sheetData>
      <sheetData sheetId="1"/>
      <sheetData sheetId="2"/>
      <sheetData sheetId="3"/>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Actualisation "/>
    </sheetNames>
    <sheetDataSet>
      <sheetData sheetId="0">
        <row r="8">
          <cell r="E8">
            <v>502034</v>
          </cell>
        </row>
        <row r="9">
          <cell r="E9">
            <v>130176.89200000001</v>
          </cell>
        </row>
        <row r="10">
          <cell r="E10">
            <v>32156.921999999999</v>
          </cell>
        </row>
        <row r="11">
          <cell r="E11">
            <v>151815.0816</v>
          </cell>
        </row>
        <row r="12">
          <cell r="S12">
            <v>7440.3980045772641</v>
          </cell>
          <cell r="U12">
            <v>150.32893520063402</v>
          </cell>
        </row>
        <row r="13">
          <cell r="E13">
            <v>185752.58</v>
          </cell>
          <cell r="S13">
            <v>150367.02969496264</v>
          </cell>
          <cell r="U13">
            <v>3038.0788029645405</v>
          </cell>
        </row>
        <row r="14">
          <cell r="K14">
            <v>0.32760000000000006</v>
          </cell>
          <cell r="S14">
            <v>0</v>
          </cell>
          <cell r="U14">
            <v>0</v>
          </cell>
        </row>
        <row r="15">
          <cell r="E15">
            <v>3753.0233658188731</v>
          </cell>
          <cell r="K15">
            <v>0.37</v>
          </cell>
          <cell r="S15">
            <v>0</v>
          </cell>
          <cell r="U15">
            <v>0</v>
          </cell>
        </row>
        <row r="16">
          <cell r="S16">
            <v>0</v>
          </cell>
          <cell r="U16">
            <v>0</v>
          </cell>
        </row>
        <row r="17">
          <cell r="E17">
            <v>143888.36595000001</v>
          </cell>
          <cell r="S17">
            <v>0</v>
          </cell>
          <cell r="U17">
            <v>0</v>
          </cell>
        </row>
        <row r="18">
          <cell r="S18">
            <v>0</v>
          </cell>
          <cell r="U18">
            <v>0</v>
          </cell>
        </row>
        <row r="19">
          <cell r="S19">
            <v>27945.152300460108</v>
          </cell>
          <cell r="U19">
            <v>564.61562765369831</v>
          </cell>
        </row>
        <row r="21">
          <cell r="G21">
            <v>0</v>
          </cell>
          <cell r="I21">
            <v>0</v>
          </cell>
          <cell r="J21">
            <v>0</v>
          </cell>
        </row>
        <row r="82">
          <cell r="K82">
            <v>34493.79595</v>
          </cell>
        </row>
      </sheetData>
      <sheetData sheetId="1"/>
      <sheetData sheetId="2"/>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Actualisation"/>
    </sheetNames>
    <sheetDataSet>
      <sheetData sheetId="0">
        <row r="8">
          <cell r="E8">
            <v>1328133.105</v>
          </cell>
        </row>
        <row r="9">
          <cell r="E9">
            <v>206876.057</v>
          </cell>
        </row>
        <row r="10">
          <cell r="E10">
            <v>99982.341</v>
          </cell>
        </row>
        <row r="11">
          <cell r="E11">
            <v>581282.57558356028</v>
          </cell>
        </row>
        <row r="12">
          <cell r="S12">
            <v>39765.531945056544</v>
          </cell>
          <cell r="U12">
            <v>793.32732059963189</v>
          </cell>
        </row>
        <row r="13">
          <cell r="E13">
            <v>491409.24884999997</v>
          </cell>
          <cell r="S13">
            <v>0</v>
          </cell>
          <cell r="U13">
            <v>0</v>
          </cell>
        </row>
        <row r="14">
          <cell r="K14">
            <v>0.19233108459143464</v>
          </cell>
          <cell r="S14">
            <v>0</v>
          </cell>
          <cell r="U14">
            <v>0</v>
          </cell>
        </row>
        <row r="15">
          <cell r="E15">
            <v>9803.6757875311723</v>
          </cell>
          <cell r="K15">
            <v>0.37</v>
          </cell>
          <cell r="S15">
            <v>0</v>
          </cell>
          <cell r="U15">
            <v>0</v>
          </cell>
        </row>
        <row r="16">
          <cell r="S16">
            <v>3552.9379401358729</v>
          </cell>
          <cell r="U16">
            <v>70.881554915428893</v>
          </cell>
        </row>
        <row r="17">
          <cell r="E17">
            <v>1415026.8186999999</v>
          </cell>
          <cell r="S17">
            <v>0</v>
          </cell>
          <cell r="U17">
            <v>0</v>
          </cell>
        </row>
        <row r="18">
          <cell r="S18">
            <v>0</v>
          </cell>
          <cell r="U18">
            <v>0</v>
          </cell>
        </row>
        <row r="19">
          <cell r="S19">
            <v>448090.77896480757</v>
          </cell>
          <cell r="U19">
            <v>8939.4669120161125</v>
          </cell>
        </row>
        <row r="21">
          <cell r="G21">
            <v>0</v>
          </cell>
          <cell r="I21">
            <v>0</v>
          </cell>
          <cell r="J21">
            <v>0</v>
          </cell>
        </row>
        <row r="82">
          <cell r="K82">
            <v>196537.5287</v>
          </cell>
        </row>
      </sheetData>
      <sheetData sheetId="1"/>
      <sheetData sheetId="2"/>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Vigilance"/>
      <sheetName val="Actualisation"/>
    </sheetNames>
    <sheetDataSet>
      <sheetData sheetId="0">
        <row r="8">
          <cell r="E8">
            <v>677322</v>
          </cell>
        </row>
        <row r="9">
          <cell r="E9">
            <v>34990</v>
          </cell>
        </row>
        <row r="10">
          <cell r="E10">
            <v>329886</v>
          </cell>
        </row>
        <row r="11">
          <cell r="E11">
            <v>182069.353</v>
          </cell>
        </row>
        <row r="12">
          <cell r="S12">
            <v>108570.32665504204</v>
          </cell>
          <cell r="U12">
            <v>1209.1253021049015</v>
          </cell>
        </row>
        <row r="13">
          <cell r="E13">
            <v>203196.6</v>
          </cell>
          <cell r="S13">
            <v>0</v>
          </cell>
          <cell r="U13">
            <v>0</v>
          </cell>
        </row>
        <row r="14">
          <cell r="K14">
            <v>0.43119232359202864</v>
          </cell>
          <cell r="S14">
            <v>0</v>
          </cell>
          <cell r="U14">
            <v>0</v>
          </cell>
        </row>
        <row r="15">
          <cell r="E15">
            <v>2262.9585627232609</v>
          </cell>
          <cell r="K15">
            <v>0.3</v>
          </cell>
          <cell r="S15">
            <v>0</v>
          </cell>
          <cell r="U15">
            <v>0</v>
          </cell>
        </row>
        <row r="16">
          <cell r="S16">
            <v>340.5811568688045</v>
          </cell>
          <cell r="U16">
            <v>3.7929819949667225</v>
          </cell>
        </row>
        <row r="17">
          <cell r="E17">
            <v>379426</v>
          </cell>
          <cell r="S17">
            <v>0</v>
          </cell>
          <cell r="U17">
            <v>0</v>
          </cell>
        </row>
        <row r="18">
          <cell r="S18">
            <v>0</v>
          </cell>
          <cell r="U18">
            <v>0</v>
          </cell>
        </row>
        <row r="19">
          <cell r="S19">
            <v>94285.69218808919</v>
          </cell>
          <cell r="U19">
            <v>1050.0402786233926</v>
          </cell>
        </row>
        <row r="21">
          <cell r="G21">
            <v>0</v>
          </cell>
          <cell r="I21">
            <v>0</v>
          </cell>
          <cell r="J21">
            <v>0</v>
          </cell>
        </row>
        <row r="82">
          <cell r="K82">
            <v>33240.5</v>
          </cell>
        </row>
      </sheetData>
      <sheetData sheetId="1"/>
      <sheetData sheetId="2"/>
      <sheetData sheetId="3"/>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Actualisation"/>
    </sheetNames>
    <sheetDataSet>
      <sheetData sheetId="0">
        <row r="8">
          <cell r="E8">
            <v>24587.98</v>
          </cell>
        </row>
        <row r="9">
          <cell r="E9">
            <v>13224.968000000001</v>
          </cell>
        </row>
        <row r="10">
          <cell r="E10">
            <v>2200.1729999999998</v>
          </cell>
        </row>
        <row r="11">
          <cell r="E11">
            <v>4499.60034</v>
          </cell>
        </row>
        <row r="12">
          <cell r="S12">
            <v>280.09337022551716</v>
          </cell>
          <cell r="U12">
            <v>5.2331670020903429</v>
          </cell>
        </row>
        <row r="13">
          <cell r="E13">
            <v>9589.3122000000003</v>
          </cell>
          <cell r="S13">
            <v>9223.1640943433649</v>
          </cell>
          <cell r="U13">
            <v>172.32238647605442</v>
          </cell>
        </row>
        <row r="14">
          <cell r="K14">
            <v>0.42699999999999994</v>
          </cell>
          <cell r="S14">
            <v>0</v>
          </cell>
          <cell r="U14">
            <v>0</v>
          </cell>
        </row>
        <row r="15">
          <cell r="E15">
            <v>179.16337019108281</v>
          </cell>
          <cell r="K15">
            <v>0.39</v>
          </cell>
          <cell r="S15">
            <v>0</v>
          </cell>
          <cell r="U15">
            <v>0</v>
          </cell>
        </row>
        <row r="16">
          <cell r="S16">
            <v>0</v>
          </cell>
          <cell r="U16">
            <v>0</v>
          </cell>
        </row>
        <row r="17">
          <cell r="E17">
            <v>613</v>
          </cell>
          <cell r="S17">
            <v>0</v>
          </cell>
          <cell r="U17">
            <v>0</v>
          </cell>
        </row>
        <row r="18">
          <cell r="S18">
            <v>0</v>
          </cell>
          <cell r="U18">
            <v>0</v>
          </cell>
        </row>
        <row r="19">
          <cell r="S19">
            <v>86.054735431117066</v>
          </cell>
          <cell r="U19">
            <v>1.6078167129380685</v>
          </cell>
        </row>
        <row r="21">
          <cell r="G21">
            <v>0</v>
          </cell>
          <cell r="I21">
            <v>0</v>
          </cell>
          <cell r="J21">
            <v>0</v>
          </cell>
        </row>
        <row r="82">
          <cell r="K82"/>
        </row>
      </sheetData>
      <sheetData sheetId="1"/>
      <sheetData sheetId="2"/>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Calculs"/>
      <sheetName val="2017"/>
      <sheetName val="Vigilance"/>
    </sheetNames>
    <sheetDataSet>
      <sheetData sheetId="0">
        <row r="8">
          <cell r="E8">
            <v>167871.36981818182</v>
          </cell>
        </row>
        <row r="9">
          <cell r="E9">
            <v>206862.76954545453</v>
          </cell>
        </row>
        <row r="10">
          <cell r="E10">
            <v>7441.1068181818173</v>
          </cell>
        </row>
        <row r="11">
          <cell r="E11">
            <v>46029.594375295543</v>
          </cell>
        </row>
        <row r="12">
          <cell r="S12">
            <v>2504.045138834254</v>
          </cell>
          <cell r="U12">
            <v>35.786422636161753</v>
          </cell>
        </row>
        <row r="13">
          <cell r="E13">
            <v>56491.25732255535</v>
          </cell>
          <cell r="S13">
            <v>0</v>
          </cell>
          <cell r="U13">
            <v>0</v>
          </cell>
        </row>
        <row r="14">
          <cell r="K14">
            <v>0.3892892408700232</v>
          </cell>
          <cell r="S14">
            <v>0</v>
          </cell>
          <cell r="U14">
            <v>0</v>
          </cell>
        </row>
        <row r="15">
          <cell r="E15">
            <v>807.34168024394648</v>
          </cell>
          <cell r="K15">
            <v>0.33651513884553347</v>
          </cell>
          <cell r="S15">
            <v>0</v>
          </cell>
          <cell r="U15">
            <v>0</v>
          </cell>
        </row>
        <row r="16">
          <cell r="S16">
            <v>0</v>
          </cell>
          <cell r="U16">
            <v>0</v>
          </cell>
        </row>
        <row r="17">
          <cell r="E17">
            <v>367293.02954545454</v>
          </cell>
          <cell r="S17">
            <v>0</v>
          </cell>
          <cell r="U17">
            <v>0</v>
          </cell>
        </row>
        <row r="18">
          <cell r="S18">
            <v>0</v>
          </cell>
          <cell r="U18">
            <v>0</v>
          </cell>
        </row>
        <row r="19">
          <cell r="S19">
            <v>53987.212183721094</v>
          </cell>
          <cell r="U19">
            <v>771.55525760778471</v>
          </cell>
        </row>
        <row r="21">
          <cell r="G21">
            <v>0</v>
          </cell>
          <cell r="I21">
            <v>0</v>
          </cell>
          <cell r="J21">
            <v>0</v>
          </cell>
        </row>
        <row r="82">
          <cell r="K82">
            <v>206862.76954545453</v>
          </cell>
        </row>
      </sheetData>
      <sheetData sheetId="1"/>
      <sheetData sheetId="2"/>
      <sheetData sheetId="3"/>
      <sheetData sheetId="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Feuil1"/>
      <sheetName val="2017"/>
    </sheetNames>
    <sheetDataSet>
      <sheetData sheetId="0">
        <row r="8">
          <cell r="E8">
            <v>234308</v>
          </cell>
        </row>
        <row r="9">
          <cell r="E9">
            <v>181374.35</v>
          </cell>
        </row>
        <row r="10">
          <cell r="E10">
            <v>58046.684999999998</v>
          </cell>
        </row>
        <row r="11">
          <cell r="E11">
            <v>45619.767599999999</v>
          </cell>
        </row>
        <row r="12">
          <cell r="S12">
            <v>26537.281063643179</v>
          </cell>
          <cell r="U12">
            <v>518.5445725079702</v>
          </cell>
        </row>
        <row r="13">
          <cell r="E13">
            <v>96066.28</v>
          </cell>
          <cell r="S13">
            <v>0</v>
          </cell>
          <cell r="U13">
            <v>0</v>
          </cell>
        </row>
        <row r="14">
          <cell r="K14">
            <v>0.39530000000000004</v>
          </cell>
          <cell r="S14">
            <v>0</v>
          </cell>
          <cell r="U14">
            <v>0</v>
          </cell>
        </row>
        <row r="15">
          <cell r="E15">
            <v>1877.1571954022988</v>
          </cell>
          <cell r="K15">
            <v>0.41</v>
          </cell>
          <cell r="S15">
            <v>0</v>
          </cell>
          <cell r="U15">
            <v>0</v>
          </cell>
        </row>
        <row r="16">
          <cell r="S16">
            <v>0</v>
          </cell>
          <cell r="U16">
            <v>0</v>
          </cell>
        </row>
        <row r="17">
          <cell r="E17">
            <v>357635.66000000003</v>
          </cell>
          <cell r="S17">
            <v>0</v>
          </cell>
          <cell r="U17">
            <v>0</v>
          </cell>
        </row>
        <row r="18">
          <cell r="S18">
            <v>0</v>
          </cell>
          <cell r="U18">
            <v>0</v>
          </cell>
        </row>
        <row r="19">
          <cell r="S19">
            <v>69528.998936356817</v>
          </cell>
          <cell r="U19">
            <v>1358.6126228943288</v>
          </cell>
        </row>
        <row r="21">
          <cell r="G21">
            <v>0</v>
          </cell>
          <cell r="I21">
            <v>0</v>
          </cell>
          <cell r="J21">
            <v>0</v>
          </cell>
        </row>
        <row r="82">
          <cell r="K82">
            <v>181374.35</v>
          </cell>
        </row>
      </sheetData>
      <sheetData sheetId="1"/>
      <sheetData sheetId="2"/>
      <sheetData sheetId="3"/>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300000</v>
          </cell>
        </row>
        <row r="9">
          <cell r="E9">
            <v>238460.41899999999</v>
          </cell>
        </row>
        <row r="10">
          <cell r="E10">
            <v>65391.046999999999</v>
          </cell>
        </row>
        <row r="11">
          <cell r="E11">
            <v>19807.886693096872</v>
          </cell>
        </row>
        <row r="12">
          <cell r="S12">
            <v>13717.733976837339</v>
          </cell>
          <cell r="U12">
            <v>222.20951366367183</v>
          </cell>
        </row>
        <row r="13">
          <cell r="E13">
            <v>62934</v>
          </cell>
          <cell r="S13">
            <v>104.89000104889999</v>
          </cell>
          <cell r="U13">
            <v>1.6990820904249462</v>
          </cell>
        </row>
        <row r="14">
          <cell r="K14">
            <v>0.72419371102301044</v>
          </cell>
          <cell r="S14">
            <v>0</v>
          </cell>
          <cell r="U14">
            <v>0</v>
          </cell>
        </row>
        <row r="15">
          <cell r="E15">
            <v>1019.4492440604753</v>
          </cell>
          <cell r="K15">
            <v>0.20977999999999999</v>
          </cell>
          <cell r="S15">
            <v>0</v>
          </cell>
          <cell r="U15">
            <v>0</v>
          </cell>
        </row>
        <row r="16">
          <cell r="S16">
            <v>0</v>
          </cell>
          <cell r="U16">
            <v>0</v>
          </cell>
        </row>
        <row r="17">
          <cell r="E17">
            <v>472069.36900000001</v>
          </cell>
          <cell r="S17">
            <v>0</v>
          </cell>
          <cell r="U17">
            <v>0</v>
          </cell>
        </row>
        <row r="18">
          <cell r="S18">
            <v>0</v>
          </cell>
          <cell r="U18">
            <v>0</v>
          </cell>
        </row>
        <row r="19">
          <cell r="S19">
            <v>49111.376022113756</v>
          </cell>
          <cell r="U19">
            <v>795.54064830637856</v>
          </cell>
        </row>
        <row r="21">
          <cell r="G21">
            <v>0</v>
          </cell>
          <cell r="I21">
            <v>0</v>
          </cell>
          <cell r="J21">
            <v>0</v>
          </cell>
        </row>
        <row r="82">
          <cell r="K82">
            <v>237960.41899999999</v>
          </cell>
        </row>
      </sheetData>
      <sheetData sheetId="1"/>
      <sheetData sheetId="2"/>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Prix normé"/>
      <sheetName val="Vigilance"/>
    </sheetNames>
    <sheetDataSet>
      <sheetData sheetId="0">
        <row r="8">
          <cell r="E8">
            <v>726000</v>
          </cell>
        </row>
        <row r="9">
          <cell r="E9">
            <v>1037719.7130000001</v>
          </cell>
        </row>
        <row r="10">
          <cell r="E10">
            <v>377996.40600000002</v>
          </cell>
        </row>
        <row r="11">
          <cell r="E11">
            <v>280249.95736961445</v>
          </cell>
        </row>
        <row r="12">
          <cell r="S12">
            <v>80539.520160920132</v>
          </cell>
          <cell r="U12">
            <v>712.49741380581929</v>
          </cell>
        </row>
        <row r="13">
          <cell r="E13">
            <v>123420.00000000001</v>
          </cell>
          <cell r="S13">
            <v>0</v>
          </cell>
          <cell r="U13">
            <v>0</v>
          </cell>
        </row>
        <row r="14">
          <cell r="K14">
            <v>0.44398077497298283</v>
          </cell>
          <cell r="S14">
            <v>0</v>
          </cell>
          <cell r="U14">
            <v>0</v>
          </cell>
        </row>
        <row r="15">
          <cell r="E15">
            <v>1091.8420005013049</v>
          </cell>
          <cell r="K15">
            <v>0.17</v>
          </cell>
          <cell r="S15">
            <v>42880.479839079875</v>
          </cell>
          <cell r="U15">
            <v>379.3445866954857</v>
          </cell>
        </row>
        <row r="16">
          <cell r="S16">
            <v>0</v>
          </cell>
          <cell r="U16">
            <v>0</v>
          </cell>
        </row>
        <row r="17">
          <cell r="E17">
            <v>0</v>
          </cell>
          <cell r="S17">
            <v>0</v>
          </cell>
          <cell r="U17">
            <v>0</v>
          </cell>
        </row>
        <row r="18">
          <cell r="S18">
            <v>0</v>
          </cell>
          <cell r="U18">
            <v>0</v>
          </cell>
        </row>
        <row r="19">
          <cell r="S19">
            <v>0</v>
          </cell>
          <cell r="U19">
            <v>0</v>
          </cell>
        </row>
        <row r="21">
          <cell r="G21">
            <v>0</v>
          </cell>
          <cell r="I21">
            <v>0</v>
          </cell>
          <cell r="J21">
            <v>0</v>
          </cell>
        </row>
        <row r="82">
          <cell r="K82"/>
        </row>
      </sheetData>
      <sheetData sheetId="1"/>
      <sheetData sheetId="2"/>
      <sheetData sheetId="3"/>
      <sheetData sheetId="4"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2017"/>
      <sheetName val="Explications"/>
    </sheetNames>
    <sheetDataSet>
      <sheetData sheetId="0">
        <row r="8">
          <cell r="E8">
            <v>5313000</v>
          </cell>
        </row>
        <row r="9">
          <cell r="E9">
            <v>4021357.5410000011</v>
          </cell>
        </row>
        <row r="10">
          <cell r="E10">
            <v>3614893.3550000014</v>
          </cell>
        </row>
        <row r="11">
          <cell r="E11">
            <v>1385723.307</v>
          </cell>
        </row>
        <row r="12">
          <cell r="S12">
            <v>934516.5301354361</v>
          </cell>
          <cell r="U12">
            <v>11507.728001339025</v>
          </cell>
        </row>
        <row r="13">
          <cell r="E13">
            <v>1275120</v>
          </cell>
          <cell r="S13">
            <v>0</v>
          </cell>
          <cell r="U13">
            <v>0</v>
          </cell>
        </row>
        <row r="14">
          <cell r="K14">
            <v>0.49918251326933932</v>
          </cell>
          <cell r="S14">
            <v>0</v>
          </cell>
          <cell r="U14">
            <v>0</v>
          </cell>
        </row>
        <row r="15">
          <cell r="E15">
            <v>15701.952459782391</v>
          </cell>
          <cell r="K15">
            <v>0.24</v>
          </cell>
          <cell r="S15">
            <v>100039.73456586518</v>
          </cell>
          <cell r="U15">
            <v>1231.89908106097</v>
          </cell>
        </row>
        <row r="16">
          <cell r="S16">
            <v>0</v>
          </cell>
          <cell r="U16">
            <v>0</v>
          </cell>
        </row>
        <row r="17">
          <cell r="E17">
            <v>3210292.5305000003</v>
          </cell>
          <cell r="S17">
            <v>0</v>
          </cell>
          <cell r="U17">
            <v>0</v>
          </cell>
        </row>
        <row r="18">
          <cell r="S18">
            <v>0</v>
          </cell>
          <cell r="U18">
            <v>0</v>
          </cell>
        </row>
        <row r="19">
          <cell r="S19">
            <v>240563.73529869886</v>
          </cell>
          <cell r="U19">
            <v>2962.325377382399</v>
          </cell>
        </row>
        <row r="21">
          <cell r="G21">
            <v>0</v>
          </cell>
          <cell r="I21">
            <v>0</v>
          </cell>
          <cell r="J21">
            <v>0</v>
          </cell>
        </row>
        <row r="82">
          <cell r="K82">
            <v>2010678.7705000006</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2018"/>
      <sheetName val="2018 SSP"/>
      <sheetName val="2019"/>
      <sheetName val="2020"/>
    </sheetNames>
    <sheetDataSet>
      <sheetData sheetId="0">
        <row r="8">
          <cell r="E8">
            <v>1086131.0748871092</v>
          </cell>
        </row>
        <row r="9">
          <cell r="E9">
            <v>61826.712000000007</v>
          </cell>
        </row>
        <row r="10">
          <cell r="E10">
            <v>162343.17700000003</v>
          </cell>
        </row>
        <row r="11">
          <cell r="E11">
            <v>450740.24345516262</v>
          </cell>
        </row>
        <row r="12">
          <cell r="S12">
            <v>112168.12608097171</v>
          </cell>
          <cell r="U12">
            <v>882.67032298990159</v>
          </cell>
        </row>
        <row r="13">
          <cell r="E13">
            <v>635390.8314319466</v>
          </cell>
          <cell r="S13">
            <v>88202.857332382977</v>
          </cell>
          <cell r="U13">
            <v>694.08349136550225</v>
          </cell>
        </row>
        <row r="14">
          <cell r="K14">
            <v>0</v>
          </cell>
          <cell r="S14">
            <v>26048.396011014527</v>
          </cell>
          <cell r="U14">
            <v>204.97931920351002</v>
          </cell>
        </row>
        <row r="15">
          <cell r="E15">
            <v>5000</v>
          </cell>
          <cell r="K15">
            <v>0.58500382331661782</v>
          </cell>
          <cell r="S15">
            <v>0</v>
          </cell>
          <cell r="U15">
            <v>0</v>
          </cell>
        </row>
        <row r="16">
          <cell r="S16">
            <v>244955.62529818495</v>
          </cell>
          <cell r="U16">
            <v>1927.5980481662084</v>
          </cell>
        </row>
        <row r="17">
          <cell r="E17">
            <v>485.77000000000004</v>
          </cell>
          <cell r="S17">
            <v>0</v>
          </cell>
          <cell r="U17">
            <v>0</v>
          </cell>
        </row>
        <row r="18">
          <cell r="S18">
            <v>117981.04058104673</v>
          </cell>
          <cell r="U18">
            <v>928.41314939309962</v>
          </cell>
        </row>
        <row r="19">
          <cell r="S19">
            <v>46034.786128345833</v>
          </cell>
          <cell r="U19">
            <v>362.25566888177838</v>
          </cell>
        </row>
        <row r="21">
          <cell r="G21">
            <v>0</v>
          </cell>
          <cell r="I21">
            <v>0</v>
          </cell>
          <cell r="J21">
            <v>0</v>
          </cell>
        </row>
        <row r="82">
          <cell r="K82"/>
        </row>
      </sheetData>
      <sheetData sheetId="1"/>
      <sheetData sheetId="2"/>
      <sheetData sheetId="3"/>
      <sheetData sheetId="4"/>
      <sheetData sheetId="5"/>
      <sheetData sheetId="6"/>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9614168.932</v>
          </cell>
        </row>
        <row r="9">
          <cell r="E9">
            <v>3610669.9750000001</v>
          </cell>
        </row>
        <row r="10">
          <cell r="E10">
            <v>2018963.0290000001</v>
          </cell>
        </row>
        <row r="11">
          <cell r="E11">
            <v>3509171.6567904898</v>
          </cell>
        </row>
        <row r="12">
          <cell r="S12">
            <v>652150.3900161488</v>
          </cell>
          <cell r="U12">
            <v>9360.1646895469476</v>
          </cell>
        </row>
        <row r="13">
          <cell r="E13">
            <v>2882900</v>
          </cell>
          <cell r="S13">
            <v>0</v>
          </cell>
          <cell r="U13">
            <v>0</v>
          </cell>
        </row>
        <row r="14">
          <cell r="K14">
            <v>0.3351404887930578</v>
          </cell>
          <cell r="S14">
            <v>0</v>
          </cell>
          <cell r="U14">
            <v>0</v>
          </cell>
        </row>
        <row r="15">
          <cell r="E15">
            <v>41377.601235240691</v>
          </cell>
          <cell r="K15">
            <v>0.29985951155949586</v>
          </cell>
          <cell r="S15">
            <v>28587.039381943443</v>
          </cell>
          <cell r="U15">
            <v>410.30320720183749</v>
          </cell>
        </row>
        <row r="16">
          <cell r="S16">
            <v>0</v>
          </cell>
          <cell r="U16">
            <v>0</v>
          </cell>
        </row>
        <row r="17">
          <cell r="E17">
            <v>10205875.881250001</v>
          </cell>
          <cell r="S17">
            <v>0</v>
          </cell>
          <cell r="U17">
            <v>0</v>
          </cell>
        </row>
        <row r="18">
          <cell r="S18">
            <v>0</v>
          </cell>
          <cell r="U18">
            <v>0</v>
          </cell>
        </row>
        <row r="19">
          <cell r="S19">
            <v>2202162.5706019076</v>
          </cell>
          <cell r="U19">
            <v>31607.133338491902</v>
          </cell>
        </row>
        <row r="21">
          <cell r="G21">
            <v>0</v>
          </cell>
          <cell r="I21">
            <v>0</v>
          </cell>
          <cell r="J21">
            <v>0</v>
          </cell>
        </row>
        <row r="82">
          <cell r="K82">
            <v>2708002.4812500002</v>
          </cell>
        </row>
      </sheetData>
      <sheetData sheetId="1"/>
      <sheetData sheetId="2"/>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Actualisation"/>
      <sheetName val="Explications"/>
    </sheetNames>
    <sheetDataSet>
      <sheetData sheetId="0">
        <row r="8">
          <cell r="E8">
            <v>185553.63321799305</v>
          </cell>
        </row>
        <row r="9">
          <cell r="E9">
            <v>27833.044982698957</v>
          </cell>
        </row>
        <row r="10">
          <cell r="E10">
            <v>0</v>
          </cell>
        </row>
        <row r="11">
          <cell r="E11">
            <v>44532.871972318331</v>
          </cell>
        </row>
        <row r="12">
          <cell r="S12">
            <v>0</v>
          </cell>
          <cell r="U12">
            <v>0</v>
          </cell>
        </row>
        <row r="13">
          <cell r="E13">
            <v>63088.235294117643</v>
          </cell>
          <cell r="S13">
            <v>0</v>
          </cell>
          <cell r="U13">
            <v>0</v>
          </cell>
        </row>
        <row r="14">
          <cell r="K14">
            <v>0.41999999999999993</v>
          </cell>
          <cell r="S14">
            <v>0</v>
          </cell>
          <cell r="U14">
            <v>0</v>
          </cell>
        </row>
        <row r="15">
          <cell r="E15">
            <v>330</v>
          </cell>
          <cell r="K15">
            <v>0.34</v>
          </cell>
          <cell r="S15">
            <v>0</v>
          </cell>
          <cell r="U15">
            <v>0</v>
          </cell>
        </row>
        <row r="16">
          <cell r="S16">
            <v>0</v>
          </cell>
          <cell r="U16">
            <v>0</v>
          </cell>
        </row>
        <row r="17">
          <cell r="E17">
            <v>213386.67498269895</v>
          </cell>
          <cell r="S17">
            <v>0</v>
          </cell>
          <cell r="U17">
            <v>0</v>
          </cell>
        </row>
        <row r="18">
          <cell r="S18">
            <v>0</v>
          </cell>
          <cell r="U18">
            <v>0</v>
          </cell>
        </row>
        <row r="19">
          <cell r="S19">
            <v>63088.235294117643</v>
          </cell>
          <cell r="U19">
            <v>330</v>
          </cell>
        </row>
        <row r="21">
          <cell r="G21">
            <v>0</v>
          </cell>
          <cell r="I21">
            <v>0</v>
          </cell>
          <cell r="J21">
            <v>0</v>
          </cell>
        </row>
        <row r="82">
          <cell r="K82">
            <v>27833.044982698957</v>
          </cell>
        </row>
      </sheetData>
      <sheetData sheetId="1"/>
      <sheetData sheetId="2"/>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Douanes"/>
      <sheetName val="2017"/>
      <sheetName val="2019"/>
    </sheetNames>
    <sheetDataSet>
      <sheetData sheetId="0">
        <row r="8">
          <cell r="E8">
            <v>3292500.5060000001</v>
          </cell>
        </row>
        <row r="9">
          <cell r="E9">
            <v>3379168.8160000001</v>
          </cell>
        </row>
        <row r="10">
          <cell r="E10">
            <v>965684.48899999994</v>
          </cell>
        </row>
        <row r="11">
          <cell r="E11">
            <v>654613.67350526119</v>
          </cell>
        </row>
        <row r="12">
          <cell r="S12">
            <v>346116.41524458095</v>
          </cell>
          <cell r="U12">
            <v>6904.8677198529113</v>
          </cell>
        </row>
        <row r="13">
          <cell r="E13">
            <v>1053600.1619200001</v>
          </cell>
          <cell r="S13">
            <v>10518.863232591793</v>
          </cell>
          <cell r="U13">
            <v>209.8466180315263</v>
          </cell>
        </row>
        <row r="14">
          <cell r="K14">
            <v>0.48118038788077838</v>
          </cell>
          <cell r="S14">
            <v>0</v>
          </cell>
          <cell r="U14">
            <v>0</v>
          </cell>
        </row>
        <row r="15">
          <cell r="E15">
            <v>21018.852118101357</v>
          </cell>
          <cell r="K15">
            <v>0.32</v>
          </cell>
          <cell r="S15">
            <v>0</v>
          </cell>
          <cell r="U15">
            <v>0</v>
          </cell>
        </row>
        <row r="16">
          <cell r="S16">
            <v>0</v>
          </cell>
          <cell r="U16">
            <v>0</v>
          </cell>
        </row>
        <row r="17">
          <cell r="E17">
            <v>5650985.1278400002</v>
          </cell>
          <cell r="S17">
            <v>0</v>
          </cell>
          <cell r="U17">
            <v>0</v>
          </cell>
        </row>
        <row r="18">
          <cell r="S18">
            <v>0</v>
          </cell>
          <cell r="U18">
            <v>0</v>
          </cell>
        </row>
        <row r="19">
          <cell r="S19">
            <v>696964.88344282738</v>
          </cell>
          <cell r="U19">
            <v>13904.137780216921</v>
          </cell>
        </row>
        <row r="21">
          <cell r="G21">
            <v>0</v>
          </cell>
          <cell r="I21">
            <v>0</v>
          </cell>
          <cell r="J21">
            <v>0</v>
          </cell>
        </row>
        <row r="82">
          <cell r="K82">
            <v>3341998.1278400002</v>
          </cell>
        </row>
      </sheetData>
      <sheetData sheetId="1"/>
      <sheetData sheetId="2"/>
      <sheetData sheetId="3"/>
      <sheetData sheetId="4"/>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2017"/>
      <sheetName val="Explications"/>
    </sheetNames>
    <sheetDataSet>
      <sheetData sheetId="0">
        <row r="8">
          <cell r="E8">
            <v>441900.58900000004</v>
          </cell>
        </row>
        <row r="9">
          <cell r="E9">
            <v>356514.88700000005</v>
          </cell>
        </row>
        <row r="10">
          <cell r="E10">
            <v>101652.976</v>
          </cell>
        </row>
        <row r="11">
          <cell r="E11">
            <v>80193.509554000004</v>
          </cell>
        </row>
        <row r="12">
          <cell r="S12">
            <v>38628.131368230723</v>
          </cell>
          <cell r="U12">
            <v>509.89133406064559</v>
          </cell>
        </row>
        <row r="13">
          <cell r="E13">
            <v>167922.22382000001</v>
          </cell>
          <cell r="S13">
            <v>0</v>
          </cell>
          <cell r="U13">
            <v>0</v>
          </cell>
        </row>
        <row r="14">
          <cell r="K14">
            <v>0.43852590480706516</v>
          </cell>
          <cell r="S14">
            <v>0</v>
          </cell>
          <cell r="U14">
            <v>0</v>
          </cell>
        </row>
        <row r="15">
          <cell r="E15">
            <v>2216.5733544240006</v>
          </cell>
          <cell r="K15">
            <v>0.38</v>
          </cell>
          <cell r="S15">
            <v>0</v>
          </cell>
          <cell r="U15">
            <v>0</v>
          </cell>
        </row>
        <row r="16">
          <cell r="S16">
            <v>0</v>
          </cell>
          <cell r="U16">
            <v>0</v>
          </cell>
        </row>
        <row r="17">
          <cell r="E17">
            <v>696762.5</v>
          </cell>
          <cell r="S17">
            <v>0</v>
          </cell>
          <cell r="U17">
            <v>0</v>
          </cell>
        </row>
        <row r="18">
          <cell r="S18">
            <v>0</v>
          </cell>
          <cell r="U18">
            <v>0</v>
          </cell>
        </row>
        <row r="19">
          <cell r="S19">
            <v>129294.09245176928</v>
          </cell>
          <cell r="U19">
            <v>1706.6820203633547</v>
          </cell>
        </row>
        <row r="21">
          <cell r="G21">
            <v>0</v>
          </cell>
          <cell r="I21">
            <v>0</v>
          </cell>
          <cell r="J21">
            <v>0</v>
          </cell>
        </row>
        <row r="82">
          <cell r="K82">
            <v>356514.88700000005</v>
          </cell>
        </row>
      </sheetData>
      <sheetData sheetId="1"/>
      <sheetData sheetId="2"/>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Destination"/>
      <sheetName val="2017"/>
      <sheetName val="Vigilance"/>
      <sheetName val="Marge TER_old"/>
    </sheetNames>
    <sheetDataSet>
      <sheetData sheetId="0">
        <row r="8">
          <cell r="E8">
            <v>1865466.3110146625</v>
          </cell>
        </row>
        <row r="9">
          <cell r="E9">
            <v>0</v>
          </cell>
        </row>
        <row r="10">
          <cell r="E10">
            <v>0</v>
          </cell>
        </row>
        <row r="11">
          <cell r="E11">
            <v>311814.72324988438</v>
          </cell>
        </row>
        <row r="12">
          <cell r="S12">
            <v>0</v>
          </cell>
          <cell r="U12">
            <v>0</v>
          </cell>
        </row>
        <row r="13">
          <cell r="E13">
            <v>485021.24086381227</v>
          </cell>
          <cell r="S13">
            <v>0</v>
          </cell>
          <cell r="U13">
            <v>0</v>
          </cell>
        </row>
        <row r="14">
          <cell r="K14">
            <v>0.5728489121412853</v>
          </cell>
          <cell r="S14">
            <v>0</v>
          </cell>
          <cell r="U14">
            <v>0</v>
          </cell>
        </row>
        <row r="15">
          <cell r="E15">
            <v>3171.0245652394569</v>
          </cell>
          <cell r="K15">
            <v>0.26</v>
          </cell>
          <cell r="S15">
            <v>0</v>
          </cell>
          <cell r="U15">
            <v>0</v>
          </cell>
        </row>
        <row r="16">
          <cell r="S16">
            <v>0</v>
          </cell>
          <cell r="U16">
            <v>0</v>
          </cell>
        </row>
        <row r="17">
          <cell r="E17">
            <v>1865466.3110146625</v>
          </cell>
          <cell r="S17">
            <v>0</v>
          </cell>
          <cell r="U17">
            <v>0</v>
          </cell>
        </row>
        <row r="18">
          <cell r="S18">
            <v>0</v>
          </cell>
          <cell r="U18">
            <v>0</v>
          </cell>
        </row>
        <row r="19">
          <cell r="S19">
            <v>485021.24086381227</v>
          </cell>
          <cell r="U19">
            <v>3171.0245652394569</v>
          </cell>
        </row>
        <row r="21">
          <cell r="G21">
            <v>0</v>
          </cell>
          <cell r="I21">
            <v>0</v>
          </cell>
          <cell r="J21">
            <v>0</v>
          </cell>
        </row>
        <row r="82">
          <cell r="K82">
            <v>0</v>
          </cell>
        </row>
      </sheetData>
      <sheetData sheetId="1"/>
      <sheetData sheetId="2"/>
      <sheetData sheetId="3"/>
      <sheetData sheetId="4" refreshError="1"/>
      <sheetData sheetId="5"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Vigilance"/>
    </sheetNames>
    <sheetDataSet>
      <sheetData sheetId="0">
        <row r="8">
          <cell r="E8">
            <v>209530.8</v>
          </cell>
        </row>
        <row r="9">
          <cell r="E9">
            <v>0</v>
          </cell>
        </row>
        <row r="10">
          <cell r="E10">
            <v>47400</v>
          </cell>
        </row>
        <row r="11">
          <cell r="E11">
            <v>12000</v>
          </cell>
        </row>
        <row r="12">
          <cell r="S12">
            <v>27525.516580017833</v>
          </cell>
          <cell r="U12">
            <v>543.07100279494648</v>
          </cell>
        </row>
        <row r="13">
          <cell r="E13">
            <v>94288.86</v>
          </cell>
          <cell r="S13">
            <v>226.37927175524572</v>
          </cell>
          <cell r="U13">
            <v>4.4664018481440371</v>
          </cell>
        </row>
        <row r="14">
          <cell r="K14">
            <v>0.49272918348996897</v>
          </cell>
          <cell r="S14">
            <v>260.25705927775493</v>
          </cell>
          <cell r="U14">
            <v>5.1348014398043542</v>
          </cell>
        </row>
        <row r="15">
          <cell r="E15">
            <v>1860.2937243243241</v>
          </cell>
          <cell r="K15">
            <v>0.45</v>
          </cell>
          <cell r="S15">
            <v>0</v>
          </cell>
          <cell r="U15">
            <v>0</v>
          </cell>
        </row>
        <row r="16">
          <cell r="S16">
            <v>167.47526295509317</v>
          </cell>
          <cell r="U16">
            <v>3.3042416745194059</v>
          </cell>
        </row>
        <row r="17">
          <cell r="E17">
            <v>78304.800000000003</v>
          </cell>
          <cell r="S17">
            <v>32541.139268887629</v>
          </cell>
          <cell r="U17">
            <v>642.02788287264787</v>
          </cell>
        </row>
        <row r="18">
          <cell r="S18">
            <v>0</v>
          </cell>
          <cell r="U18">
            <v>0</v>
          </cell>
        </row>
        <row r="19">
          <cell r="S19">
            <v>33568.092557106429</v>
          </cell>
          <cell r="U19">
            <v>662.289393694262</v>
          </cell>
        </row>
        <row r="21">
          <cell r="G21">
            <v>0</v>
          </cell>
          <cell r="I21">
            <v>0</v>
          </cell>
          <cell r="J21">
            <v>0</v>
          </cell>
        </row>
        <row r="82">
          <cell r="K82"/>
        </row>
      </sheetData>
      <sheetData sheetId="1"/>
      <sheetData sheetId="2"/>
      <sheetData sheetId="3"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Marge TER_old"/>
      <sheetName val="Vigilance"/>
    </sheetNames>
    <sheetDataSet>
      <sheetData sheetId="0">
        <row r="8">
          <cell r="E8">
            <v>1659995.0000000002</v>
          </cell>
        </row>
        <row r="9">
          <cell r="E9">
            <v>0</v>
          </cell>
        </row>
        <row r="10">
          <cell r="E10">
            <v>0</v>
          </cell>
        </row>
        <row r="11">
          <cell r="E11">
            <v>0</v>
          </cell>
        </row>
        <row r="12">
          <cell r="S12">
            <v>0</v>
          </cell>
          <cell r="U12">
            <v>0</v>
          </cell>
        </row>
        <row r="13">
          <cell r="E13">
            <v>214440.00000000003</v>
          </cell>
          <cell r="S13">
            <v>0</v>
          </cell>
          <cell r="U13">
            <v>0</v>
          </cell>
        </row>
        <row r="14">
          <cell r="K14">
            <v>0.87081888800869889</v>
          </cell>
          <cell r="S14">
            <v>0</v>
          </cell>
          <cell r="U14">
            <v>0</v>
          </cell>
        </row>
        <row r="15">
          <cell r="E15">
            <v>929.55000000000007</v>
          </cell>
          <cell r="K15">
            <v>0.12918111199130117</v>
          </cell>
          <cell r="S15">
            <v>0</v>
          </cell>
          <cell r="U15">
            <v>0</v>
          </cell>
        </row>
        <row r="16">
          <cell r="S16">
            <v>0</v>
          </cell>
          <cell r="U16">
            <v>0</v>
          </cell>
        </row>
        <row r="17">
          <cell r="E17">
            <v>1659995</v>
          </cell>
          <cell r="S17">
            <v>0</v>
          </cell>
          <cell r="U17">
            <v>0</v>
          </cell>
        </row>
        <row r="18">
          <cell r="S18">
            <v>0</v>
          </cell>
          <cell r="U18">
            <v>0</v>
          </cell>
        </row>
        <row r="19">
          <cell r="S19">
            <v>214440.00000000003</v>
          </cell>
          <cell r="U19">
            <v>929.55000000000007</v>
          </cell>
        </row>
        <row r="21">
          <cell r="G21">
            <v>0</v>
          </cell>
          <cell r="I21">
            <v>0</v>
          </cell>
          <cell r="J21">
            <v>0</v>
          </cell>
        </row>
        <row r="82">
          <cell r="K82">
            <v>0</v>
          </cell>
        </row>
      </sheetData>
      <sheetData sheetId="1"/>
      <sheetData sheetId="2"/>
      <sheetData sheetId="3" refreshError="1"/>
      <sheetData sheetId="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08"/>
      <sheetName val="09"/>
      <sheetName val="12"/>
      <sheetName val="13"/>
      <sheetName val="14"/>
      <sheetName val="15"/>
      <sheetName val="20b"/>
      <sheetName val="29"/>
      <sheetName val="31"/>
      <sheetName val="39"/>
    </sheetNames>
    <sheetDataSet>
      <sheetData sheetId="0">
        <row r="8">
          <cell r="E8">
            <v>500408.56324763363</v>
          </cell>
        </row>
        <row r="9">
          <cell r="E9">
            <v>0</v>
          </cell>
        </row>
        <row r="10">
          <cell r="E10">
            <v>0</v>
          </cell>
        </row>
        <row r="11">
          <cell r="E11">
            <v>213252.08761460913</v>
          </cell>
        </row>
        <row r="12">
          <cell r="S12">
            <v>0</v>
          </cell>
          <cell r="U12">
            <v>0</v>
          </cell>
        </row>
        <row r="13">
          <cell r="E13">
            <v>146577.54186701751</v>
          </cell>
          <cell r="S13">
            <v>0</v>
          </cell>
          <cell r="U13">
            <v>0</v>
          </cell>
        </row>
        <row r="14">
          <cell r="K14">
            <v>0.28092831356373033</v>
          </cell>
          <cell r="S14">
            <v>0</v>
          </cell>
          <cell r="U14">
            <v>0</v>
          </cell>
        </row>
        <row r="15">
          <cell r="E15">
            <v>2393.8292011019284</v>
          </cell>
          <cell r="K15">
            <v>0.29291573452647279</v>
          </cell>
          <cell r="S15">
            <v>0</v>
          </cell>
          <cell r="U15">
            <v>0</v>
          </cell>
        </row>
        <row r="16">
          <cell r="S16">
            <v>0</v>
          </cell>
          <cell r="U16">
            <v>0</v>
          </cell>
        </row>
        <row r="17">
          <cell r="E17">
            <v>500408.56324763363</v>
          </cell>
          <cell r="S17">
            <v>0</v>
          </cell>
          <cell r="U17">
            <v>0</v>
          </cell>
        </row>
        <row r="18">
          <cell r="S18">
            <v>0</v>
          </cell>
          <cell r="U18">
            <v>0</v>
          </cell>
        </row>
        <row r="19">
          <cell r="S19">
            <v>146577.54186701751</v>
          </cell>
          <cell r="U19">
            <v>2393.8292011019284</v>
          </cell>
        </row>
        <row r="21">
          <cell r="G21">
            <v>0</v>
          </cell>
          <cell r="I21">
            <v>0</v>
          </cell>
          <cell r="J21">
            <v>0</v>
          </cell>
        </row>
        <row r="82">
          <cell r="K82"/>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20"/>
      <sheetName val="20b"/>
      <sheetName val="31"/>
      <sheetName val="Marge TER_old"/>
      <sheetName val="Vigilance"/>
    </sheetNames>
    <sheetDataSet>
      <sheetData sheetId="0">
        <row r="8">
          <cell r="E8">
            <v>87013.992794307371</v>
          </cell>
        </row>
        <row r="9">
          <cell r="E9">
            <v>0</v>
          </cell>
        </row>
        <row r="10">
          <cell r="E10">
            <v>0</v>
          </cell>
        </row>
        <row r="11">
          <cell r="E11">
            <v>35755.295885999461</v>
          </cell>
        </row>
        <row r="12">
          <cell r="S12">
            <v>0</v>
          </cell>
          <cell r="U12">
            <v>0</v>
          </cell>
        </row>
        <row r="13">
          <cell r="E13">
            <v>32638.711694051482</v>
          </cell>
          <cell r="S13">
            <v>0</v>
          </cell>
          <cell r="U13">
            <v>0</v>
          </cell>
        </row>
        <row r="14">
          <cell r="K14">
            <v>0.21398840136289646</v>
          </cell>
          <cell r="S14">
            <v>0</v>
          </cell>
          <cell r="U14">
            <v>0</v>
          </cell>
        </row>
        <row r="15">
          <cell r="E15">
            <v>484.43001443001435</v>
          </cell>
          <cell r="K15">
            <v>0.37509727626459144</v>
          </cell>
          <cell r="S15">
            <v>0</v>
          </cell>
          <cell r="U15">
            <v>0</v>
          </cell>
        </row>
        <row r="16">
          <cell r="S16">
            <v>0</v>
          </cell>
          <cell r="U16">
            <v>0</v>
          </cell>
        </row>
        <row r="17">
          <cell r="E17">
            <v>87013.99</v>
          </cell>
          <cell r="S17">
            <v>0</v>
          </cell>
          <cell r="U17">
            <v>0</v>
          </cell>
        </row>
        <row r="18">
          <cell r="S18">
            <v>0</v>
          </cell>
          <cell r="U18">
            <v>0</v>
          </cell>
        </row>
        <row r="19">
          <cell r="S19">
            <v>32638.711694051482</v>
          </cell>
          <cell r="U19">
            <v>484.43001443001435</v>
          </cell>
        </row>
        <row r="21">
          <cell r="G21">
            <v>0</v>
          </cell>
          <cell r="I21">
            <v>0</v>
          </cell>
          <cell r="J21">
            <v>0</v>
          </cell>
        </row>
        <row r="82">
          <cell r="K82"/>
        </row>
      </sheetData>
      <sheetData sheetId="1"/>
      <sheetData sheetId="2"/>
      <sheetData sheetId="3"/>
      <sheetData sheetId="4"/>
      <sheetData sheetId="5"/>
      <sheetData sheetId="6" refreshError="1"/>
      <sheetData sheetId="7"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08"/>
      <sheetName val="09"/>
      <sheetName val="10"/>
      <sheetName val="11"/>
      <sheetName val="12"/>
      <sheetName val="13"/>
      <sheetName val="14"/>
      <sheetName val="15"/>
      <sheetName val="20"/>
      <sheetName val="20b"/>
      <sheetName val="31"/>
      <sheetName val="32"/>
      <sheetName val="35"/>
      <sheetName val="36"/>
      <sheetName val="Vigilance"/>
    </sheetNames>
    <sheetDataSet>
      <sheetData sheetId="0">
        <row r="8">
          <cell r="E8">
            <v>13372796.684357028</v>
          </cell>
        </row>
        <row r="9">
          <cell r="E9">
            <v>0</v>
          </cell>
        </row>
        <row r="10">
          <cell r="E10">
            <v>0</v>
          </cell>
        </row>
        <row r="11">
          <cell r="E11">
            <v>2269643.9028110448</v>
          </cell>
        </row>
        <row r="12">
          <cell r="S12">
            <v>0</v>
          </cell>
          <cell r="U12">
            <v>0</v>
          </cell>
        </row>
        <row r="13">
          <cell r="E13">
            <v>4893033.0525586652</v>
          </cell>
          <cell r="S13">
            <v>0</v>
          </cell>
          <cell r="U13">
            <v>0</v>
          </cell>
        </row>
        <row r="14">
          <cell r="K14">
            <v>0.46438451698377148</v>
          </cell>
          <cell r="S14">
            <v>0</v>
          </cell>
          <cell r="U14">
            <v>0</v>
          </cell>
        </row>
        <row r="15">
          <cell r="E15">
            <v>74674.522743986105</v>
          </cell>
          <cell r="K15">
            <v>0.36589452214452217</v>
          </cell>
          <cell r="S15">
            <v>0</v>
          </cell>
          <cell r="U15">
            <v>0</v>
          </cell>
        </row>
        <row r="16">
          <cell r="S16">
            <v>0</v>
          </cell>
          <cell r="U16">
            <v>0</v>
          </cell>
        </row>
        <row r="17">
          <cell r="E17">
            <v>13372796.689999999</v>
          </cell>
          <cell r="S17">
            <v>0</v>
          </cell>
          <cell r="U17">
            <v>0</v>
          </cell>
        </row>
        <row r="18">
          <cell r="S18">
            <v>0</v>
          </cell>
          <cell r="U18">
            <v>0</v>
          </cell>
        </row>
        <row r="19">
          <cell r="S19">
            <v>4893033.0525586652</v>
          </cell>
          <cell r="U19">
            <v>74674.522743986105</v>
          </cell>
        </row>
        <row r="21">
          <cell r="G21">
            <v>0</v>
          </cell>
          <cell r="I21">
            <v>0</v>
          </cell>
          <cell r="J21">
            <v>0</v>
          </cell>
        </row>
        <row r="82">
          <cell r="K82"/>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194638.19011890405</v>
          </cell>
        </row>
        <row r="9">
          <cell r="E9">
            <v>51829.933999999994</v>
          </cell>
        </row>
        <row r="10">
          <cell r="E10">
            <v>100385.713</v>
          </cell>
        </row>
        <row r="11">
          <cell r="E11">
            <v>0</v>
          </cell>
        </row>
        <row r="12">
          <cell r="S12">
            <v>161631.37018879753</v>
          </cell>
          <cell r="U12">
            <v>0</v>
          </cell>
        </row>
        <row r="13">
          <cell r="E13">
            <v>194638.19011890405</v>
          </cell>
          <cell r="S13">
            <v>2083.4690556455557</v>
          </cell>
          <cell r="U13">
            <v>0</v>
          </cell>
        </row>
        <row r="14">
          <cell r="K14">
            <v>0</v>
          </cell>
          <cell r="S14">
            <v>2395.2613917088843</v>
          </cell>
          <cell r="U14">
            <v>0</v>
          </cell>
        </row>
        <row r="15">
          <cell r="E15">
            <v>0</v>
          </cell>
          <cell r="K15">
            <v>1</v>
          </cell>
          <cell r="S15">
            <v>20077.817786306401</v>
          </cell>
          <cell r="U15">
            <v>0</v>
          </cell>
        </row>
        <row r="16">
          <cell r="S16">
            <v>1541.3492818825346</v>
          </cell>
          <cell r="U16">
            <v>0</v>
          </cell>
        </row>
        <row r="17">
          <cell r="E17">
            <v>0</v>
          </cell>
          <cell r="S17">
            <v>0</v>
          </cell>
          <cell r="U17">
            <v>0</v>
          </cell>
        </row>
        <row r="18">
          <cell r="S18">
            <v>6564.4947623862936</v>
          </cell>
          <cell r="U18">
            <v>0</v>
          </cell>
        </row>
        <row r="19">
          <cell r="S19">
            <v>344.42765217686645</v>
          </cell>
          <cell r="U19">
            <v>0</v>
          </cell>
        </row>
        <row r="21">
          <cell r="G21">
            <v>0</v>
          </cell>
          <cell r="I21">
            <v>0</v>
          </cell>
          <cell r="J21">
            <v>0</v>
          </cell>
        </row>
        <row r="82">
          <cell r="K82"/>
        </row>
      </sheetData>
      <sheetData sheetId="1"/>
      <sheetData sheetId="2"/>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08"/>
      <sheetName val="09"/>
      <sheetName val="10"/>
      <sheetName val="11"/>
      <sheetName val="12"/>
      <sheetName val="13"/>
      <sheetName val="14"/>
      <sheetName val="15"/>
      <sheetName val="20"/>
      <sheetName val="20b"/>
      <sheetName val="31"/>
      <sheetName val="36"/>
    </sheetNames>
    <sheetDataSet>
      <sheetData sheetId="0">
        <row r="8">
          <cell r="E8">
            <v>2006129.3473041749</v>
          </cell>
        </row>
        <row r="9">
          <cell r="E9">
            <v>0</v>
          </cell>
        </row>
        <row r="10">
          <cell r="E10">
            <v>0</v>
          </cell>
        </row>
        <row r="11">
          <cell r="E11">
            <v>620302.98339434678</v>
          </cell>
        </row>
        <row r="12">
          <cell r="S12">
            <v>0</v>
          </cell>
          <cell r="U12">
            <v>0</v>
          </cell>
        </row>
        <row r="13">
          <cell r="E13">
            <v>498572.47385461134</v>
          </cell>
          <cell r="S13">
            <v>0</v>
          </cell>
          <cell r="U13">
            <v>0</v>
          </cell>
        </row>
        <row r="14">
          <cell r="K14">
            <v>0.44227152713134049</v>
          </cell>
          <cell r="S14">
            <v>0</v>
          </cell>
          <cell r="U14">
            <v>0</v>
          </cell>
        </row>
        <row r="15">
          <cell r="E15">
            <v>7240.3312353576739</v>
          </cell>
          <cell r="K15">
            <v>0.24852459016393444</v>
          </cell>
          <cell r="S15">
            <v>0</v>
          </cell>
          <cell r="U15">
            <v>0</v>
          </cell>
        </row>
        <row r="16">
          <cell r="S16">
            <v>0</v>
          </cell>
          <cell r="U16">
            <v>0</v>
          </cell>
        </row>
        <row r="17">
          <cell r="E17">
            <v>2006129.34</v>
          </cell>
          <cell r="S17">
            <v>0</v>
          </cell>
          <cell r="U17">
            <v>0</v>
          </cell>
        </row>
        <row r="18">
          <cell r="S18">
            <v>0</v>
          </cell>
          <cell r="U18">
            <v>0</v>
          </cell>
        </row>
        <row r="19">
          <cell r="S19">
            <v>498572.47385461134</v>
          </cell>
          <cell r="U19">
            <v>7240.3312353576739</v>
          </cell>
        </row>
        <row r="21">
          <cell r="G21">
            <v>0</v>
          </cell>
          <cell r="I21">
            <v>0</v>
          </cell>
          <cell r="J21">
            <v>0</v>
          </cell>
        </row>
        <row r="82">
          <cell r="K82"/>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20"/>
      <sheetName val="33"/>
    </sheetNames>
    <sheetDataSet>
      <sheetData sheetId="0">
        <row r="8">
          <cell r="E8">
            <v>367256.40693018917</v>
          </cell>
        </row>
        <row r="9">
          <cell r="E9">
            <v>0</v>
          </cell>
        </row>
        <row r="10">
          <cell r="E10">
            <v>0</v>
          </cell>
        </row>
        <row r="11">
          <cell r="E11">
            <v>153922.4832903202</v>
          </cell>
        </row>
        <row r="12">
          <cell r="S12">
            <v>0</v>
          </cell>
          <cell r="U12">
            <v>0</v>
          </cell>
        </row>
        <row r="13">
          <cell r="E13">
            <v>134220.22380768938</v>
          </cell>
          <cell r="S13">
            <v>0</v>
          </cell>
          <cell r="U13">
            <v>0</v>
          </cell>
        </row>
        <row r="14">
          <cell r="K14">
            <v>0.21541816109750839</v>
          </cell>
          <cell r="S14">
            <v>0</v>
          </cell>
          <cell r="U14">
            <v>0</v>
          </cell>
        </row>
        <row r="15">
          <cell r="E15">
            <v>2092.2268595041323</v>
          </cell>
          <cell r="K15">
            <v>0.36546734454438795</v>
          </cell>
          <cell r="S15">
            <v>0</v>
          </cell>
          <cell r="U15">
            <v>0</v>
          </cell>
        </row>
        <row r="16">
          <cell r="S16">
            <v>0</v>
          </cell>
          <cell r="U16">
            <v>0</v>
          </cell>
        </row>
        <row r="17">
          <cell r="E17">
            <v>367256.4</v>
          </cell>
          <cell r="S17">
            <v>0</v>
          </cell>
          <cell r="U17">
            <v>0</v>
          </cell>
        </row>
        <row r="18">
          <cell r="S18">
            <v>0</v>
          </cell>
          <cell r="U18">
            <v>0</v>
          </cell>
        </row>
        <row r="19">
          <cell r="S19">
            <v>134220.22380768938</v>
          </cell>
          <cell r="U19">
            <v>2092.2268595041323</v>
          </cell>
        </row>
        <row r="21">
          <cell r="G21">
            <v>0</v>
          </cell>
          <cell r="I21">
            <v>0</v>
          </cell>
          <cell r="J21">
            <v>0</v>
          </cell>
        </row>
        <row r="82">
          <cell r="K82"/>
        </row>
      </sheetData>
      <sheetData sheetId="1"/>
      <sheetData sheetId="2"/>
      <sheetData sheetId="3"/>
      <sheetData sheetId="4"/>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08"/>
      <sheetName val="10"/>
      <sheetName val="12"/>
      <sheetName val="13"/>
      <sheetName val="14"/>
      <sheetName val="15"/>
      <sheetName val="20"/>
      <sheetName val="20b"/>
      <sheetName val="29"/>
      <sheetName val="31"/>
      <sheetName val="34"/>
      <sheetName val="Vigilance"/>
    </sheetNames>
    <sheetDataSet>
      <sheetData sheetId="0">
        <row r="8">
          <cell r="E8">
            <v>5544712.6267670533</v>
          </cell>
        </row>
        <row r="9">
          <cell r="E9">
            <v>0</v>
          </cell>
        </row>
        <row r="10">
          <cell r="E10">
            <v>0</v>
          </cell>
        </row>
        <row r="11">
          <cell r="E11">
            <v>1862196.5537474968</v>
          </cell>
        </row>
        <row r="12">
          <cell r="S12">
            <v>0</v>
          </cell>
          <cell r="U12">
            <v>0</v>
          </cell>
        </row>
        <row r="13">
          <cell r="E13">
            <v>2159392.6271444596</v>
          </cell>
          <cell r="S13">
            <v>0</v>
          </cell>
          <cell r="U13">
            <v>0</v>
          </cell>
        </row>
        <row r="14">
          <cell r="K14">
            <v>0.27469835650674324</v>
          </cell>
          <cell r="S14">
            <v>0</v>
          </cell>
          <cell r="U14">
            <v>0</v>
          </cell>
        </row>
        <row r="15">
          <cell r="E15">
            <v>36803.376116677078</v>
          </cell>
          <cell r="K15">
            <v>0.3894507745487133</v>
          </cell>
          <cell r="S15">
            <v>0</v>
          </cell>
          <cell r="U15">
            <v>0</v>
          </cell>
        </row>
        <row r="16">
          <cell r="S16">
            <v>0</v>
          </cell>
          <cell r="U16">
            <v>0</v>
          </cell>
        </row>
        <row r="17">
          <cell r="E17">
            <v>5544712.6267670533</v>
          </cell>
          <cell r="S17">
            <v>0</v>
          </cell>
          <cell r="U17">
            <v>0</v>
          </cell>
        </row>
        <row r="18">
          <cell r="S18">
            <v>0</v>
          </cell>
          <cell r="U18">
            <v>0</v>
          </cell>
        </row>
        <row r="19">
          <cell r="S19">
            <v>2159392.6271444596</v>
          </cell>
          <cell r="U19">
            <v>36803.376116677078</v>
          </cell>
        </row>
        <row r="21">
          <cell r="G21">
            <v>0</v>
          </cell>
          <cell r="I21">
            <v>0</v>
          </cell>
          <cell r="J21">
            <v>0</v>
          </cell>
        </row>
        <row r="82">
          <cell r="K82"/>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Calculs"/>
      <sheetName val="Marge TER_old"/>
      <sheetName val="Vigilance"/>
    </sheetNames>
    <sheetDataSet>
      <sheetData sheetId="0">
        <row r="8">
          <cell r="E8">
            <v>811112.86611900071</v>
          </cell>
        </row>
        <row r="9">
          <cell r="E9">
            <v>0</v>
          </cell>
        </row>
        <row r="10">
          <cell r="E10">
            <v>0</v>
          </cell>
        </row>
        <row r="11">
          <cell r="E11">
            <v>155890.85202609014</v>
          </cell>
        </row>
        <row r="12">
          <cell r="S12">
            <v>0</v>
          </cell>
          <cell r="U12">
            <v>0</v>
          </cell>
        </row>
        <row r="13">
          <cell r="E13">
            <v>333728.34357261955</v>
          </cell>
          <cell r="S13">
            <v>0</v>
          </cell>
          <cell r="U13">
            <v>0</v>
          </cell>
        </row>
        <row r="14">
          <cell r="K14">
            <v>0.39636120193551921</v>
          </cell>
          <cell r="S14">
            <v>0</v>
          </cell>
          <cell r="U14">
            <v>0</v>
          </cell>
        </row>
        <row r="15">
          <cell r="E15">
            <v>5495.0649350649355</v>
          </cell>
          <cell r="K15">
            <v>0.41144501278772377</v>
          </cell>
          <cell r="S15">
            <v>0</v>
          </cell>
          <cell r="U15">
            <v>0</v>
          </cell>
        </row>
        <row r="16">
          <cell r="S16">
            <v>0</v>
          </cell>
          <cell r="U16">
            <v>0</v>
          </cell>
        </row>
        <row r="17">
          <cell r="E17">
            <v>811112.86</v>
          </cell>
          <cell r="S17">
            <v>0</v>
          </cell>
          <cell r="U17">
            <v>0</v>
          </cell>
        </row>
        <row r="18">
          <cell r="S18">
            <v>0</v>
          </cell>
          <cell r="U18">
            <v>0</v>
          </cell>
        </row>
        <row r="19">
          <cell r="S19">
            <v>333728.34357261955</v>
          </cell>
          <cell r="U19">
            <v>5495.0649350649355</v>
          </cell>
        </row>
        <row r="21">
          <cell r="G21">
            <v>0</v>
          </cell>
          <cell r="I21">
            <v>0</v>
          </cell>
          <cell r="J21">
            <v>0</v>
          </cell>
        </row>
        <row r="82">
          <cell r="K82"/>
        </row>
      </sheetData>
      <sheetData sheetId="1"/>
      <sheetData sheetId="2"/>
      <sheetData sheetId="3"/>
      <sheetData sheetId="4" refreshError="1"/>
      <sheetData sheetId="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12"/>
      <sheetName val="13"/>
      <sheetName val="14"/>
      <sheetName val="15"/>
      <sheetName val="20b"/>
      <sheetName val="31"/>
      <sheetName val="39"/>
      <sheetName val="calculs"/>
    </sheetNames>
    <sheetDataSet>
      <sheetData sheetId="0">
        <row r="8">
          <cell r="E8">
            <v>275181.96028234158</v>
          </cell>
        </row>
        <row r="9">
          <cell r="E9">
            <v>0</v>
          </cell>
        </row>
        <row r="10">
          <cell r="E10">
            <v>0</v>
          </cell>
        </row>
        <row r="11">
          <cell r="E11">
            <v>48574.761311897186</v>
          </cell>
        </row>
        <row r="12">
          <cell r="S12">
            <v>0</v>
          </cell>
          <cell r="U12">
            <v>0</v>
          </cell>
        </row>
        <row r="13">
          <cell r="E13">
            <v>95302.353203242514</v>
          </cell>
          <cell r="S13">
            <v>0</v>
          </cell>
          <cell r="U13">
            <v>0</v>
          </cell>
        </row>
        <row r="14">
          <cell r="K14">
            <v>0.47715644453030553</v>
          </cell>
          <cell r="S14">
            <v>0</v>
          </cell>
          <cell r="U14">
            <v>0</v>
          </cell>
        </row>
        <row r="15">
          <cell r="E15">
            <v>1616.1157024793388</v>
          </cell>
          <cell r="K15">
            <v>0.34632485757954701</v>
          </cell>
          <cell r="S15">
            <v>0</v>
          </cell>
          <cell r="U15">
            <v>0</v>
          </cell>
        </row>
        <row r="16">
          <cell r="S16">
            <v>0</v>
          </cell>
          <cell r="U16">
            <v>0</v>
          </cell>
        </row>
        <row r="17">
          <cell r="E17">
            <v>275181.96000000002</v>
          </cell>
          <cell r="S17">
            <v>0</v>
          </cell>
          <cell r="U17">
            <v>0</v>
          </cell>
        </row>
        <row r="18">
          <cell r="S18">
            <v>0</v>
          </cell>
          <cell r="U18">
            <v>0</v>
          </cell>
        </row>
        <row r="19">
          <cell r="S19">
            <v>95302.353203242514</v>
          </cell>
          <cell r="U19">
            <v>1616.1157024793388</v>
          </cell>
        </row>
        <row r="21">
          <cell r="G21">
            <v>0</v>
          </cell>
          <cell r="I21">
            <v>0</v>
          </cell>
          <cell r="J21">
            <v>0</v>
          </cell>
        </row>
        <row r="82">
          <cell r="K82"/>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Calculs"/>
      <sheetName val="2017"/>
      <sheetName val="Marge TER_old"/>
      <sheetName val="Vigilance"/>
    </sheetNames>
    <sheetDataSet>
      <sheetData sheetId="0">
        <row r="8">
          <cell r="E8">
            <v>1495134.6383604445</v>
          </cell>
        </row>
        <row r="9">
          <cell r="E9">
            <v>0</v>
          </cell>
        </row>
        <row r="10">
          <cell r="E10">
            <v>0</v>
          </cell>
        </row>
        <row r="11">
          <cell r="E11">
            <v>0</v>
          </cell>
        </row>
        <row r="12">
          <cell r="S12">
            <v>0</v>
          </cell>
          <cell r="U12">
            <v>0</v>
          </cell>
        </row>
        <row r="13">
          <cell r="E13">
            <v>589158.75531415746</v>
          </cell>
          <cell r="S13">
            <v>0</v>
          </cell>
          <cell r="U13">
            <v>0</v>
          </cell>
        </row>
        <row r="14">
          <cell r="K14">
            <v>0.60594936389125109</v>
          </cell>
          <cell r="S14">
            <v>0</v>
          </cell>
          <cell r="U14">
            <v>0</v>
          </cell>
        </row>
        <row r="15">
          <cell r="E15">
            <v>8712.2507122507104</v>
          </cell>
          <cell r="K15">
            <v>0.39405063610874896</v>
          </cell>
          <cell r="S15">
            <v>0</v>
          </cell>
          <cell r="U15">
            <v>0</v>
          </cell>
        </row>
        <row r="16">
          <cell r="S16">
            <v>0</v>
          </cell>
          <cell r="U16">
            <v>0</v>
          </cell>
        </row>
        <row r="17">
          <cell r="E17">
            <v>1495134.63</v>
          </cell>
          <cell r="S17">
            <v>0</v>
          </cell>
          <cell r="U17">
            <v>0</v>
          </cell>
        </row>
        <row r="18">
          <cell r="S18">
            <v>0</v>
          </cell>
          <cell r="U18">
            <v>0</v>
          </cell>
        </row>
        <row r="19">
          <cell r="S19">
            <v>589158.75531415746</v>
          </cell>
          <cell r="U19">
            <v>8712.2507122507104</v>
          </cell>
        </row>
        <row r="21">
          <cell r="G21">
            <v>0</v>
          </cell>
          <cell r="I21">
            <v>0</v>
          </cell>
          <cell r="J21">
            <v>0</v>
          </cell>
        </row>
        <row r="82">
          <cell r="K82"/>
        </row>
      </sheetData>
      <sheetData sheetId="1"/>
      <sheetData sheetId="2"/>
      <sheetData sheetId="3"/>
      <sheetData sheetId="4" refreshError="1"/>
      <sheetData sheetId="5"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Calculs"/>
      <sheetName val="Vigilance"/>
    </sheetNames>
    <sheetDataSet>
      <sheetData sheetId="0">
        <row r="8">
          <cell r="E8">
            <v>1589234.7</v>
          </cell>
        </row>
        <row r="9">
          <cell r="E9">
            <v>0</v>
          </cell>
        </row>
        <row r="10">
          <cell r="E10">
            <v>0</v>
          </cell>
        </row>
        <row r="11">
          <cell r="E11">
            <v>0</v>
          </cell>
        </row>
        <row r="12">
          <cell r="S12">
            <v>0</v>
          </cell>
          <cell r="U12">
            <v>0</v>
          </cell>
        </row>
        <row r="13">
          <cell r="E13">
            <v>1589234.7</v>
          </cell>
          <cell r="S13">
            <v>1589234.7000000002</v>
          </cell>
          <cell r="U13">
            <v>12986.950665395949</v>
          </cell>
        </row>
        <row r="14">
          <cell r="K14">
            <v>0</v>
          </cell>
          <cell r="S14">
            <v>0</v>
          </cell>
          <cell r="U14">
            <v>0</v>
          </cell>
        </row>
        <row r="15">
          <cell r="E15">
            <v>12986.950665395949</v>
          </cell>
          <cell r="K15">
            <v>1</v>
          </cell>
          <cell r="S15">
            <v>0</v>
          </cell>
          <cell r="U15">
            <v>0</v>
          </cell>
        </row>
        <row r="16">
          <cell r="S16">
            <v>0</v>
          </cell>
          <cell r="U16">
            <v>0</v>
          </cell>
        </row>
        <row r="17">
          <cell r="E17">
            <v>317846.94</v>
          </cell>
          <cell r="S17">
            <v>0</v>
          </cell>
          <cell r="U17">
            <v>0</v>
          </cell>
        </row>
        <row r="18">
          <cell r="S18">
            <v>0</v>
          </cell>
          <cell r="U18">
            <v>0</v>
          </cell>
        </row>
        <row r="19">
          <cell r="S19">
            <v>0</v>
          </cell>
          <cell r="U19">
            <v>0</v>
          </cell>
        </row>
        <row r="21">
          <cell r="G21">
            <v>0</v>
          </cell>
          <cell r="I21">
            <v>0</v>
          </cell>
          <cell r="J21">
            <v>0</v>
          </cell>
        </row>
        <row r="82">
          <cell r="K82">
            <v>317846.94</v>
          </cell>
        </row>
      </sheetData>
      <sheetData sheetId="1"/>
      <sheetData sheetId="2"/>
      <sheetData sheetId="3"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Calculs"/>
    </sheetNames>
    <sheetDataSet>
      <sheetData sheetId="0">
        <row r="8">
          <cell r="E8">
            <v>2008880</v>
          </cell>
        </row>
        <row r="9">
          <cell r="E9">
            <v>0</v>
          </cell>
        </row>
        <row r="10">
          <cell r="E10">
            <v>0</v>
          </cell>
        </row>
        <row r="11">
          <cell r="E11">
            <v>0</v>
          </cell>
        </row>
        <row r="12">
          <cell r="S12">
            <v>0</v>
          </cell>
          <cell r="U12">
            <v>0</v>
          </cell>
        </row>
        <row r="13">
          <cell r="E13">
            <v>2008880</v>
          </cell>
          <cell r="S13">
            <v>0</v>
          </cell>
          <cell r="U13">
            <v>0</v>
          </cell>
        </row>
        <row r="14">
          <cell r="K14">
            <v>0</v>
          </cell>
          <cell r="S14">
            <v>0</v>
          </cell>
          <cell r="U14">
            <v>0</v>
          </cell>
        </row>
        <row r="15">
          <cell r="E15">
            <v>37522.226870581733</v>
          </cell>
          <cell r="K15">
            <v>1</v>
          </cell>
          <cell r="S15">
            <v>0</v>
          </cell>
          <cell r="U15">
            <v>0</v>
          </cell>
        </row>
        <row r="16">
          <cell r="S16">
            <v>0</v>
          </cell>
          <cell r="U16">
            <v>0</v>
          </cell>
        </row>
        <row r="17">
          <cell r="E17">
            <v>1816027.5190244005</v>
          </cell>
          <cell r="S17">
            <v>0</v>
          </cell>
          <cell r="U17">
            <v>0</v>
          </cell>
        </row>
        <row r="18">
          <cell r="S18">
            <v>2008879.9999999998</v>
          </cell>
          <cell r="U18">
            <v>37522.226870581733</v>
          </cell>
        </row>
        <row r="19">
          <cell r="S19">
            <v>0</v>
          </cell>
          <cell r="U19">
            <v>0</v>
          </cell>
        </row>
        <row r="21">
          <cell r="G21">
            <v>0</v>
          </cell>
          <cell r="I21">
            <v>0</v>
          </cell>
          <cell r="J21">
            <v>0</v>
          </cell>
        </row>
        <row r="82">
          <cell r="K82">
            <v>1816027.5190244005</v>
          </cell>
        </row>
      </sheetData>
      <sheetData sheetId="1"/>
      <sheetData sheetId="2"/>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s>
    <sheetDataSet>
      <sheetData sheetId="0">
        <row r="8">
          <cell r="E8">
            <v>404726.67840600311</v>
          </cell>
        </row>
        <row r="9">
          <cell r="E9">
            <v>0</v>
          </cell>
        </row>
        <row r="10">
          <cell r="E10">
            <v>38221.856761398383</v>
          </cell>
        </row>
        <row r="11">
          <cell r="E11">
            <v>0</v>
          </cell>
        </row>
        <row r="12">
          <cell r="S12">
            <v>45626.152855846012</v>
          </cell>
          <cell r="U12">
            <v>602.51806551913671</v>
          </cell>
        </row>
        <row r="13">
          <cell r="E13">
            <v>206815.33266546758</v>
          </cell>
          <cell r="S13">
            <v>47513.612041743792</v>
          </cell>
          <cell r="U13">
            <v>627.44298656226044</v>
          </cell>
        </row>
        <row r="14">
          <cell r="K14">
            <v>0.48900000000000005</v>
          </cell>
          <cell r="S14">
            <v>6736.4484809647583</v>
          </cell>
          <cell r="U14">
            <v>88.958451527656266</v>
          </cell>
        </row>
        <row r="15">
          <cell r="E15">
            <v>2731.1085059262923</v>
          </cell>
          <cell r="K15">
            <v>0.51100000000000001</v>
          </cell>
          <cell r="S15">
            <v>27635.662342488962</v>
          </cell>
          <cell r="U15">
            <v>364.9438923010805</v>
          </cell>
        </row>
        <row r="16">
          <cell r="S16">
            <v>22841.038317484432</v>
          </cell>
          <cell r="U16">
            <v>301.62828465902254</v>
          </cell>
        </row>
        <row r="17">
          <cell r="E17">
            <v>0</v>
          </cell>
          <cell r="S17">
            <v>15847.375551924537</v>
          </cell>
          <cell r="U17">
            <v>209.27317916258241</v>
          </cell>
        </row>
        <row r="18">
          <cell r="S18">
            <v>13643.731194434393</v>
          </cell>
          <cell r="U18">
            <v>180.17286164157531</v>
          </cell>
        </row>
        <row r="19">
          <cell r="S19">
            <v>26971.311880580681</v>
          </cell>
          <cell r="U19">
            <v>356.17078455297815</v>
          </cell>
        </row>
        <row r="21">
          <cell r="G21">
            <v>0</v>
          </cell>
          <cell r="I21">
            <v>0</v>
          </cell>
          <cell r="J21">
            <v>0</v>
          </cell>
        </row>
        <row r="82">
          <cell r="K82"/>
        </row>
      </sheetData>
      <sheetData sheetId="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s>
    <sheetDataSet>
      <sheetData sheetId="0">
        <row r="8">
          <cell r="E8">
            <v>646496.6960545294</v>
          </cell>
        </row>
        <row r="9">
          <cell r="E9">
            <v>0</v>
          </cell>
        </row>
        <row r="10">
          <cell r="E10">
            <v>0</v>
          </cell>
        </row>
        <row r="11">
          <cell r="E11">
            <v>0</v>
          </cell>
        </row>
        <row r="12">
          <cell r="S12">
            <v>0</v>
          </cell>
          <cell r="U12">
            <v>0</v>
          </cell>
        </row>
        <row r="13">
          <cell r="E13">
            <v>646496.6960545294</v>
          </cell>
          <cell r="S13">
            <v>0</v>
          </cell>
          <cell r="U13">
            <v>0</v>
          </cell>
        </row>
        <row r="14">
          <cell r="K14">
            <v>0</v>
          </cell>
          <cell r="S14">
            <v>0</v>
          </cell>
          <cell r="U14">
            <v>0</v>
          </cell>
        </row>
        <row r="15">
          <cell r="E15">
            <v>10774.944934242158</v>
          </cell>
          <cell r="K15">
            <v>1</v>
          </cell>
          <cell r="S15">
            <v>0</v>
          </cell>
          <cell r="U15">
            <v>0</v>
          </cell>
        </row>
        <row r="16">
          <cell r="S16">
            <v>0</v>
          </cell>
          <cell r="U16">
            <v>0</v>
          </cell>
        </row>
        <row r="17">
          <cell r="E17">
            <v>646496.6960545294</v>
          </cell>
          <cell r="S17">
            <v>0</v>
          </cell>
          <cell r="U17">
            <v>0</v>
          </cell>
        </row>
        <row r="18">
          <cell r="S18">
            <v>0</v>
          </cell>
          <cell r="U18">
            <v>0</v>
          </cell>
        </row>
        <row r="19">
          <cell r="S19">
            <v>646496.6960545294</v>
          </cell>
          <cell r="U19">
            <v>10774.944934242158</v>
          </cell>
        </row>
        <row r="21">
          <cell r="G21">
            <v>0</v>
          </cell>
          <cell r="I21">
            <v>-1</v>
          </cell>
          <cell r="J21">
            <v>0</v>
          </cell>
        </row>
        <row r="82">
          <cell r="K82"/>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Vigilance"/>
    </sheetNames>
    <sheetDataSet>
      <sheetData sheetId="0">
        <row r="8">
          <cell r="E8">
            <v>274161.71771570802</v>
          </cell>
        </row>
        <row r="9">
          <cell r="E9">
            <v>14423.248</v>
          </cell>
        </row>
        <row r="10">
          <cell r="E10">
            <v>20658.256000000001</v>
          </cell>
        </row>
        <row r="11">
          <cell r="E11">
            <v>143099.87521</v>
          </cell>
        </row>
        <row r="12">
          <cell r="S12">
            <v>10868.918022948579</v>
          </cell>
          <cell r="U12">
            <v>293.69002524668059</v>
          </cell>
        </row>
        <row r="13">
          <cell r="E13">
            <v>131061.84250570802</v>
          </cell>
          <cell r="S13">
            <v>0</v>
          </cell>
          <cell r="U13">
            <v>0</v>
          </cell>
        </row>
        <row r="14">
          <cell r="K14">
            <v>0</v>
          </cell>
          <cell r="S14">
            <v>0</v>
          </cell>
          <cell r="U14">
            <v>0</v>
          </cell>
        </row>
        <row r="15">
          <cell r="E15">
            <v>3541.4340004319647</v>
          </cell>
          <cell r="K15">
            <v>0.47804574467107985</v>
          </cell>
          <cell r="S15">
            <v>0</v>
          </cell>
          <cell r="U15">
            <v>0</v>
          </cell>
        </row>
        <row r="16">
          <cell r="S16">
            <v>0</v>
          </cell>
          <cell r="U16">
            <v>0</v>
          </cell>
        </row>
        <row r="17">
          <cell r="E17">
            <v>211795.31808407078</v>
          </cell>
          <cell r="S17">
            <v>12305.822077246974</v>
          </cell>
          <cell r="U17">
            <v>332.51674075717904</v>
          </cell>
        </row>
        <row r="18">
          <cell r="S18">
            <v>0</v>
          </cell>
          <cell r="U18">
            <v>0</v>
          </cell>
        </row>
        <row r="19">
          <cell r="S19">
            <v>107887.10240551246</v>
          </cell>
          <cell r="U19">
            <v>2915.227234428105</v>
          </cell>
        </row>
        <row r="21">
          <cell r="G21">
            <v>0</v>
          </cell>
          <cell r="I21">
            <v>0</v>
          </cell>
          <cell r="J21">
            <v>0</v>
          </cell>
        </row>
        <row r="82">
          <cell r="K82">
            <v>14423.248</v>
          </cell>
        </row>
      </sheetData>
      <sheetData sheetId="1"/>
      <sheetData sheetId="2"/>
      <sheetData sheetId="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Exploitation forestière"/>
      <sheetName val="Sylviculture"/>
      <sheetName val="Vigilance"/>
      <sheetName val="Synthèse"/>
      <sheetName val="Mission Renoult 2018"/>
      <sheetName val="Feuil1"/>
    </sheetNames>
    <sheetDataSet>
      <sheetData sheetId="0">
        <row r="8">
          <cell r="E8">
            <v>1139084.0539423767</v>
          </cell>
        </row>
        <row r="9">
          <cell r="E9">
            <v>0</v>
          </cell>
        </row>
        <row r="10">
          <cell r="E10">
            <v>67747.085976020404</v>
          </cell>
        </row>
        <row r="11">
          <cell r="E11">
            <v>17121.626313701829</v>
          </cell>
        </row>
        <row r="12">
          <cell r="S12">
            <v>162316.928319228</v>
          </cell>
          <cell r="U12">
            <v>4293.6965466180609</v>
          </cell>
        </row>
        <row r="13">
          <cell r="E13">
            <v>828676.13748384686</v>
          </cell>
          <cell r="S13">
            <v>134834.28501173024</v>
          </cell>
          <cell r="U13">
            <v>3566.7105699658614</v>
          </cell>
        </row>
        <row r="14">
          <cell r="K14">
            <v>0.26092672833564934</v>
          </cell>
          <cell r="S14">
            <v>28082.630716214975</v>
          </cell>
          <cell r="U14">
            <v>742.85717315338627</v>
          </cell>
        </row>
        <row r="15">
          <cell r="E15">
            <v>21920.596370463078</v>
          </cell>
          <cell r="K15">
            <v>0.72749340543904006</v>
          </cell>
          <cell r="S15">
            <v>67455.829352198125</v>
          </cell>
          <cell r="U15">
            <v>1784.3786506923461</v>
          </cell>
        </row>
        <row r="16">
          <cell r="S16">
            <v>162084.8450303025</v>
          </cell>
          <cell r="U16">
            <v>4287.5573519788713</v>
          </cell>
        </row>
        <row r="17">
          <cell r="E17">
            <v>26</v>
          </cell>
          <cell r="S17">
            <v>136028.45584600791</v>
          </cell>
          <cell r="U17">
            <v>3598.2994328177133</v>
          </cell>
        </row>
        <row r="18">
          <cell r="S18">
            <v>76975.953044805763</v>
          </cell>
          <cell r="U18">
            <v>2036.2101918975527</v>
          </cell>
        </row>
        <row r="19">
          <cell r="S19">
            <v>60897.21016335889</v>
          </cell>
          <cell r="U19">
            <v>1610.8864533392864</v>
          </cell>
        </row>
        <row r="21">
          <cell r="G21">
            <v>0</v>
          </cell>
          <cell r="I21">
            <v>0</v>
          </cell>
          <cell r="J21">
            <v>0</v>
          </cell>
        </row>
        <row r="82">
          <cell r="K82"/>
        </row>
      </sheetData>
      <sheetData sheetId="1"/>
      <sheetData sheetId="2"/>
      <sheetData sheetId="3"/>
      <sheetData sheetId="4"/>
      <sheetData sheetId="5"/>
      <sheetData sheetId="6"/>
      <sheetData sheetId="7"/>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2017"/>
      <sheetName val="Explications"/>
    </sheetNames>
    <sheetDataSet>
      <sheetData sheetId="0">
        <row r="8">
          <cell r="E8">
            <v>247581.50334137044</v>
          </cell>
        </row>
        <row r="9">
          <cell r="E9">
            <v>0</v>
          </cell>
        </row>
        <row r="10">
          <cell r="E10">
            <v>16936.771494005105</v>
          </cell>
        </row>
        <row r="11">
          <cell r="E11">
            <v>199293.45496605057</v>
          </cell>
        </row>
        <row r="12">
          <cell r="S12">
            <v>9117.1284600974632</v>
          </cell>
          <cell r="U12">
            <v>186.91475746619761</v>
          </cell>
        </row>
        <row r="13">
          <cell r="E13">
            <v>47167.293478732478</v>
          </cell>
          <cell r="S13">
            <v>7741.6654025386279</v>
          </cell>
          <cell r="U13">
            <v>158.71570938515566</v>
          </cell>
        </row>
        <row r="14">
          <cell r="K14">
            <v>4.5268119042078895E-3</v>
          </cell>
          <cell r="S14">
            <v>1547.050618267727</v>
          </cell>
          <cell r="U14">
            <v>31.716849484684356</v>
          </cell>
        </row>
        <row r="15">
          <cell r="E15">
            <v>967</v>
          </cell>
          <cell r="K15">
            <v>0.19051218625850758</v>
          </cell>
          <cell r="S15">
            <v>3937.2323008591188</v>
          </cell>
          <cell r="U15">
            <v>80.719145707341966</v>
          </cell>
        </row>
        <row r="16">
          <cell r="S16">
            <v>8917.4367714573018</v>
          </cell>
          <cell r="U16">
            <v>182.82077944301287</v>
          </cell>
        </row>
        <row r="17">
          <cell r="E17">
            <v>0</v>
          </cell>
          <cell r="S17">
            <v>7939.6493281041912</v>
          </cell>
          <cell r="U17">
            <v>162.77467571334287</v>
          </cell>
        </row>
        <row r="18">
          <cell r="S18">
            <v>4075.798262985888</v>
          </cell>
          <cell r="U18">
            <v>83.559954994756396</v>
          </cell>
        </row>
        <row r="19">
          <cell r="S19">
            <v>3891.3323344221653</v>
          </cell>
          <cell r="U19">
            <v>79.778127805508205</v>
          </cell>
        </row>
        <row r="21">
          <cell r="G21">
            <v>0</v>
          </cell>
          <cell r="I21">
            <v>761.17</v>
          </cell>
          <cell r="J21">
            <v>0</v>
          </cell>
        </row>
        <row r="82">
          <cell r="K82"/>
        </row>
      </sheetData>
      <sheetData sheetId="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Marge TER_old"/>
      <sheetName val="Explications"/>
      <sheetName val="Vigilance"/>
    </sheetNames>
    <sheetDataSet>
      <sheetData sheetId="0">
        <row r="8">
          <cell r="E8">
            <v>3</v>
          </cell>
        </row>
        <row r="9">
          <cell r="E9">
            <v>58436.694000000003</v>
          </cell>
        </row>
        <row r="10">
          <cell r="E10">
            <v>0</v>
          </cell>
        </row>
        <row r="11">
          <cell r="E11">
            <v>1</v>
          </cell>
        </row>
        <row r="13">
          <cell r="E13">
            <v>1</v>
          </cell>
        </row>
        <row r="14">
          <cell r="K14">
            <v>0.33333333333333331</v>
          </cell>
        </row>
        <row r="15">
          <cell r="E15">
            <v>1</v>
          </cell>
          <cell r="K15">
            <v>0.33333333333333331</v>
          </cell>
        </row>
        <row r="17">
          <cell r="E17">
            <v>58439.694000000003</v>
          </cell>
        </row>
        <row r="21">
          <cell r="G21">
            <v>0</v>
          </cell>
          <cell r="I21">
            <v>0</v>
          </cell>
          <cell r="J21">
            <v>0</v>
          </cell>
        </row>
        <row r="82">
          <cell r="K82">
            <v>58436.694000000003</v>
          </cell>
        </row>
      </sheetData>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6" Type="http://schemas.openxmlformats.org/officeDocument/2006/relationships/hyperlink" Target="../../../../../AppData/Roaming/Microsoft/Excel/33%20-%20Fabrication%20de%20parquets%20assembl&#233;s.xlsx" TargetMode="External"/><Relationship Id="rId117" Type="http://schemas.openxmlformats.org/officeDocument/2006/relationships/vmlDrawing" Target="../drawings/vmlDrawing2.vml"/><Relationship Id="rId21" Type="http://schemas.openxmlformats.org/officeDocument/2006/relationships/hyperlink" Target="../../../../../AppData/Roaming/Microsoft/Excel/20b%20-%20Produits%20coll&#233;s.xlsx" TargetMode="External"/><Relationship Id="rId42" Type="http://schemas.openxmlformats.org/officeDocument/2006/relationships/hyperlink" Target="../../../../../AppData/Roaming/Microsoft/Excel/49%20-%20Production%20&#233;lectricit&#233;%20et%20de%20chaleur%20issues%20de%20la%20combustion%20de%20bois.xlsx" TargetMode="External"/><Relationship Id="rId47" Type="http://schemas.openxmlformats.org/officeDocument/2006/relationships/hyperlink" Target="../../../../../AppData/Roaming/Microsoft/Excel/54%20-%20Travaux%20de%20menuiserie%20bois.xlsx" TargetMode="External"/><Relationship Id="rId63" Type="http://schemas.openxmlformats.org/officeDocument/2006/relationships/hyperlink" Target="../../../../../AppData/Roaming/Microsoft/Excel/06%20-%20Services%20des%20coop&#233;ratives%20foresti&#232;res.xlsx" TargetMode="External"/><Relationship Id="rId68" Type="http://schemas.openxmlformats.org/officeDocument/2006/relationships/hyperlink" Target="../../../../../AppData/Roaming/Microsoft/Excel/11%20-%20Sciages%20de%20feuillus%20tropicaux.xlsx" TargetMode="External"/><Relationship Id="rId84" Type="http://schemas.openxmlformats.org/officeDocument/2006/relationships/hyperlink" Target="../../../../../AppData/Roaming/Microsoft/Excel/34%20-%20Fabrication%20de%20charpentes.xlsx" TargetMode="External"/><Relationship Id="rId89" Type="http://schemas.openxmlformats.org/officeDocument/2006/relationships/hyperlink" Target="../../../../../AppData/Roaming/Microsoft/Excel/39%20-%20Coffrages%20pour%20le%20b&#233;tonnage,%20bardeaux%20en%20bois.xlsx" TargetMode="External"/><Relationship Id="rId112" Type="http://schemas.openxmlformats.org/officeDocument/2006/relationships/hyperlink" Target="../../../../../AppData/Roaming/Microsoft/Excel/62%20-%20Commerce%20de%20d&#233;tail%20bois.xlsx" TargetMode="External"/><Relationship Id="rId16" Type="http://schemas.openxmlformats.org/officeDocument/2006/relationships/hyperlink" Target="../../../../../AppData/Roaming/Microsoft/Excel/16%20-%20Merrains.xlsx" TargetMode="External"/><Relationship Id="rId107" Type="http://schemas.openxmlformats.org/officeDocument/2006/relationships/hyperlink" Target="../../../../../AppData/Roaming/Microsoft/Excel/57%20-%20Travaux%20de%20charpente.xlsx" TargetMode="External"/><Relationship Id="rId11" Type="http://schemas.openxmlformats.org/officeDocument/2006/relationships/hyperlink" Target="../../../../../AppData/Roaming/Microsoft/Excel/11%20-%20Sciages%20de%20feuillus%20tropicaux.xlsx" TargetMode="External"/><Relationship Id="rId32" Type="http://schemas.openxmlformats.org/officeDocument/2006/relationships/hyperlink" Target="../../../../../AppData/Roaming/Microsoft/Excel/39%20-%20Coffrages%20pour%20le%20b&#233;tonnage,%20bardeaux%20en%20bois.xlsx" TargetMode="External"/><Relationship Id="rId37" Type="http://schemas.openxmlformats.org/officeDocument/2006/relationships/hyperlink" Target="../../../../../AppData/Roaming/Microsoft/Excel/44%20-%20Fabrication%20de%20papier%20et%20de%20carton.xlsx" TargetMode="External"/><Relationship Id="rId53" Type="http://schemas.openxmlformats.org/officeDocument/2006/relationships/hyperlink" Target="../../../../../AppData/Roaming/Microsoft/Excel/60%20-%20Travaux%20installation%20de%20chauffage%20au%20bois.xlsx" TargetMode="External"/><Relationship Id="rId58" Type="http://schemas.openxmlformats.org/officeDocument/2006/relationships/hyperlink" Target="../../../../../AppData/Roaming/Microsoft/Excel/01%20-%20Plants%20de%20p&#233;pini&#232;re%20destin&#233;s%20&#224;%20la%20sylviculture.xlsx" TargetMode="External"/><Relationship Id="rId74" Type="http://schemas.openxmlformats.org/officeDocument/2006/relationships/hyperlink" Target="../../../../../AppData/Roaming/Microsoft/Excel/17%20-%20Autres%20types%20de%20sciage.xlsx" TargetMode="External"/><Relationship Id="rId79" Type="http://schemas.openxmlformats.org/officeDocument/2006/relationships/hyperlink" Target="../../../../../AppData/Roaming/Microsoft/Excel/29%20-%20Produits%20bruts,%20sci&#233;s%20ou%20rabot&#233;s%20impr&#233;gn&#233;s.xlsx" TargetMode="External"/><Relationship Id="rId102" Type="http://schemas.openxmlformats.org/officeDocument/2006/relationships/hyperlink" Target="../../../../../AppData/Roaming/Microsoft/Excel/52%20-%20G&#233;nie%20civil.xlsx" TargetMode="External"/><Relationship Id="rId5" Type="http://schemas.openxmlformats.org/officeDocument/2006/relationships/hyperlink" Target="../../../../../AppData/Roaming/Microsoft/Excel/05%20-%20Exploitation%20de%20bois.xlsx" TargetMode="External"/><Relationship Id="rId90" Type="http://schemas.openxmlformats.org/officeDocument/2006/relationships/hyperlink" Target="../../../../../AppData/Roaming/Microsoft/Excel/40%20-%20Fabrication%20de%20produits%20am&#233;nagement%20ext&#233;rieur.xlsx" TargetMode="External"/><Relationship Id="rId95" Type="http://schemas.openxmlformats.org/officeDocument/2006/relationships/hyperlink" Target="../../../../../AppData/Roaming/Microsoft/Excel/45%20-%20Fabrication%20articles%20en%20papier%20ou%20en%20carton.xlsx" TargetMode="External"/><Relationship Id="rId22" Type="http://schemas.openxmlformats.org/officeDocument/2006/relationships/hyperlink" Target="../../../../../AppData/Roaming/Microsoft/Excel/29%20-%20Produits%20bruts,%20sci&#233;s%20ou%20rabot&#233;s%20impr&#233;gn&#233;s.xlsx" TargetMode="External"/><Relationship Id="rId27" Type="http://schemas.openxmlformats.org/officeDocument/2006/relationships/hyperlink" Target="../../../../../AppData/Roaming/Microsoft/Excel/34%20-%20Fabrication%20de%20charpentes.xlsx" TargetMode="External"/><Relationship Id="rId43" Type="http://schemas.openxmlformats.org/officeDocument/2006/relationships/hyperlink" Target="../../../../../AppData/Roaming/Microsoft/Excel/50%20-%20Collecte,%20traitement%20et%20&#233;limination%20des%20d&#233;chets%20;%20r&#233;cup&#233;ration.xlsx" TargetMode="External"/><Relationship Id="rId48" Type="http://schemas.openxmlformats.org/officeDocument/2006/relationships/hyperlink" Target="../../../../../AppData/Roaming/Microsoft/Excel/55%20-%20Agencement%20de%20lieux%20de%20vente.xlsx" TargetMode="External"/><Relationship Id="rId64" Type="http://schemas.openxmlformats.org/officeDocument/2006/relationships/hyperlink" Target="../../../../../AppData/Roaming/Microsoft/Excel/07%20-%20Fabrication%20de%20textiles.xlsx" TargetMode="External"/><Relationship Id="rId69" Type="http://schemas.openxmlformats.org/officeDocument/2006/relationships/hyperlink" Target="../../../../../AppData/Roaming/Microsoft/Excel/12%20-%20Sciages%20bruts%20de%20sapin-&#233;pic&#233;a.xlsx" TargetMode="External"/><Relationship Id="rId113" Type="http://schemas.openxmlformats.org/officeDocument/2006/relationships/hyperlink" Target="../../../../../AppData/Roaming/Microsoft/Excel/63%20-%20Transports%20et%20entreposage.xlsx" TargetMode="External"/><Relationship Id="rId118" Type="http://schemas.openxmlformats.org/officeDocument/2006/relationships/comments" Target="../comments2.xml"/><Relationship Id="rId80" Type="http://schemas.openxmlformats.org/officeDocument/2006/relationships/hyperlink" Target="../../../../../AppData/Roaming/Microsoft/Excel/30%20-%20Fabrication%20de%20combustibles%20industriels%20&#224;%20base%20de%20bois.xlsx" TargetMode="External"/><Relationship Id="rId85" Type="http://schemas.openxmlformats.org/officeDocument/2006/relationships/hyperlink" Target="../../../../../AppData/Roaming/Microsoft/Excel/35%20-%20Menuiseries%20ext&#233;rieures.xlsx" TargetMode="External"/><Relationship Id="rId12" Type="http://schemas.openxmlformats.org/officeDocument/2006/relationships/hyperlink" Target="../../../../../AppData/Roaming/Microsoft/Excel/12%20-%20Sciages%20bruts%20de%20sapin-&#233;pic&#233;a.xlsx" TargetMode="External"/><Relationship Id="rId17" Type="http://schemas.openxmlformats.org/officeDocument/2006/relationships/hyperlink" Target="../../../../../AppData/Roaming/Microsoft/Excel/17%20-%20Autres%20types%20de%20sciage.xlsx" TargetMode="External"/><Relationship Id="rId33" Type="http://schemas.openxmlformats.org/officeDocument/2006/relationships/hyperlink" Target="../../../../../AppData/Roaming/Microsoft/Excel/40%20-%20Fabrication%20de%20produits%20am&#233;nagement%20ext&#233;rieur.xlsx" TargetMode="External"/><Relationship Id="rId38" Type="http://schemas.openxmlformats.org/officeDocument/2006/relationships/hyperlink" Target="../../../../../AppData/Roaming/Microsoft/Excel/45%20-%20Fabrication%20articles%20en%20papier%20ou%20en%20carton.xlsx" TargetMode="External"/><Relationship Id="rId59" Type="http://schemas.openxmlformats.org/officeDocument/2006/relationships/hyperlink" Target="../../../../../AppData/Roaming/Microsoft/Excel/02%20-%20Grumes%20et%20billons%20destin&#233;s%20au%20sciage,%20placage%20ou%20d&#233;roulage.xlsx" TargetMode="External"/><Relationship Id="rId103" Type="http://schemas.openxmlformats.org/officeDocument/2006/relationships/hyperlink" Target="../../../../../AppData/Roaming/Microsoft/Excel/53%20-%20Travaux%20isolation.xlsx" TargetMode="External"/><Relationship Id="rId108" Type="http://schemas.openxmlformats.org/officeDocument/2006/relationships/hyperlink" Target="../../../../../AppData/Roaming/Microsoft/Excel/58%20-%20Travaux%20de%20couverture%20par%20&#233;l&#233;ments.xlsx" TargetMode="External"/><Relationship Id="rId54" Type="http://schemas.openxmlformats.org/officeDocument/2006/relationships/hyperlink" Target="../../../../../AppData/Roaming/Microsoft/Excel/61%20-%20Commerce%20de%20gros%20bois.xlsx" TargetMode="External"/><Relationship Id="rId70" Type="http://schemas.openxmlformats.org/officeDocument/2006/relationships/hyperlink" Target="../../../../../AppData/Roaming/Microsoft/Excel/13%20-%20Sciages%20bruts%20de%20Douglas.xlsx" TargetMode="External"/><Relationship Id="rId75" Type="http://schemas.openxmlformats.org/officeDocument/2006/relationships/hyperlink" Target="../../../../../AppData/Roaming/Microsoft/Excel/18%20-%20Produits%20connexes%20du%20sciage%20destin&#233;s%20&#224;%20la%20trituration.xlsx" TargetMode="External"/><Relationship Id="rId91" Type="http://schemas.openxmlformats.org/officeDocument/2006/relationships/hyperlink" Target="../../../../../AppData/Roaming/Microsoft/Excel/41%20-%20Fabrication%20d'objets%20divers%20en%20bois.xlsx" TargetMode="External"/><Relationship Id="rId96" Type="http://schemas.openxmlformats.org/officeDocument/2006/relationships/hyperlink" Target="../../../../../AppData/Roaming/Microsoft/Excel/46%20-%20Industrie%20chimique.xlsx" TargetMode="External"/><Relationship Id="rId1" Type="http://schemas.openxmlformats.org/officeDocument/2006/relationships/hyperlink" Target="../../../../../AppData/Roaming/Microsoft/Excel/01%20-%20Plants%20de%20p&#233;pini&#232;re%20destin&#233;s%20&#224;%20la%20sylviculture.xlsx" TargetMode="External"/><Relationship Id="rId6" Type="http://schemas.openxmlformats.org/officeDocument/2006/relationships/hyperlink" Target="../../../../../AppData/Roaming/Microsoft/Excel/06%20-%20Services%20des%20coop&#233;ratives%20foresti&#232;res.xlsx" TargetMode="External"/><Relationship Id="rId23" Type="http://schemas.openxmlformats.org/officeDocument/2006/relationships/hyperlink" Target="../../../../../AppData/Roaming/Microsoft/Excel/30%20-%20Fabrication%20de%20combustibles%20industriels%20&#224;%20base%20de%20bois.xlsx" TargetMode="External"/><Relationship Id="rId28" Type="http://schemas.openxmlformats.org/officeDocument/2006/relationships/hyperlink" Target="../../../../../AppData/Roaming/Microsoft/Excel/35%20-%20Menuiseries%20ext&#233;rieures.xlsx" TargetMode="External"/><Relationship Id="rId49" Type="http://schemas.openxmlformats.org/officeDocument/2006/relationships/hyperlink" Target="../../../../../AppData/Roaming/Microsoft/Excel/56%20-%20Travaux%20de%20rev&#234;tement%20des%20sols%20et%20des%20murs.xlsx" TargetMode="External"/><Relationship Id="rId114" Type="http://schemas.openxmlformats.org/officeDocument/2006/relationships/hyperlink" Target="../../../../../AppData/Roaming/Microsoft/Excel/64%20-%20Divers%20services%20de%20la%20fili&#232;re%20bois.xlsx" TargetMode="External"/><Relationship Id="rId10" Type="http://schemas.openxmlformats.org/officeDocument/2006/relationships/hyperlink" Target="../../../../../AppData/Roaming/Microsoft/Excel/10%20-%20Sciages%20bruts%20divers%20feuillus%20temp&#233;r&#233;s.xlsx" TargetMode="External"/><Relationship Id="rId31" Type="http://schemas.openxmlformats.org/officeDocument/2006/relationships/hyperlink" Target="../../../../../AppData/Roaming/Microsoft/Excel/38%20-%20Futailles.xlsx" TargetMode="External"/><Relationship Id="rId44" Type="http://schemas.openxmlformats.org/officeDocument/2006/relationships/hyperlink" Target="../../../../../AppData/Roaming/Microsoft/Excel/51%20-%20Promotion%20immobili&#232;re%20de%20b&#226;timents%20bois.xlsx" TargetMode="External"/><Relationship Id="rId52" Type="http://schemas.openxmlformats.org/officeDocument/2006/relationships/hyperlink" Target="../../../../../AppData/Roaming/Microsoft/Excel/59%20-%20Travaux%20de%20ma&#231;onnerie%20g&#233;n&#233;rale%20et%20gros%20&#339;uvre%20de%20b&#226;timent.xlsx" TargetMode="External"/><Relationship Id="rId60" Type="http://schemas.openxmlformats.org/officeDocument/2006/relationships/hyperlink" Target="../../../../../AppData/Roaming/Microsoft/Excel/03%20-%20Bois%20destin&#233;s%20&#224;%20industrie.xlsx" TargetMode="External"/><Relationship Id="rId65" Type="http://schemas.openxmlformats.org/officeDocument/2006/relationships/hyperlink" Target="../../../../../AppData/Roaming/Microsoft/Excel/08%20-%20Sciages%20bruts%20de%20Ch&#234;ne.xlsx" TargetMode="External"/><Relationship Id="rId73" Type="http://schemas.openxmlformats.org/officeDocument/2006/relationships/hyperlink" Target="../../../../../AppData/Roaming/Microsoft/Excel/16%20-%20Merrains.xlsx" TargetMode="External"/><Relationship Id="rId78" Type="http://schemas.openxmlformats.org/officeDocument/2006/relationships/hyperlink" Target="../../../../../AppData/Roaming/Microsoft/Excel/20b%20-%20Produits%20coll&#233;s.xlsx" TargetMode="External"/><Relationship Id="rId81" Type="http://schemas.openxmlformats.org/officeDocument/2006/relationships/hyperlink" Target="../../../../../AppData/Roaming/Microsoft/Excel/31%20-%20Fabrication%20de%20placages%20et%20de%20panneaux%20de%20bois.xlsx" TargetMode="External"/><Relationship Id="rId86" Type="http://schemas.openxmlformats.org/officeDocument/2006/relationships/hyperlink" Target="../../../../../AppData/Roaming/Microsoft/Excel/36%20-%20Menuiseries%20int&#233;rieures.xlsx" TargetMode="External"/><Relationship Id="rId94" Type="http://schemas.openxmlformats.org/officeDocument/2006/relationships/hyperlink" Target="../../../../../AppData/Roaming/Microsoft/Excel/44%20-%20Fabrication%20de%20papier%20et%20de%20carton.xlsx" TargetMode="External"/><Relationship Id="rId99" Type="http://schemas.openxmlformats.org/officeDocument/2006/relationships/hyperlink" Target="../../../../../AppData/Roaming/Microsoft/Excel/49%20-%20Production%20&#233;lectricit&#233;%20et%20de%20chaleur%20issues%20de%20la%20combustion%20de%20bois.xlsx" TargetMode="External"/><Relationship Id="rId101" Type="http://schemas.openxmlformats.org/officeDocument/2006/relationships/hyperlink" Target="../../../../../AppData/Roaming/Microsoft/Excel/51%20-%20Promotion%20immobili&#232;re%20de%20b&#226;timents%20bois.xlsx" TargetMode="External"/><Relationship Id="rId4" Type="http://schemas.openxmlformats.org/officeDocument/2006/relationships/hyperlink" Target="../../../../../AppData/Roaming/Microsoft/Excel/04%20-%20Bois%20destin&#233;s%20&#224;%20l&#8217;&#233;nergie.xlsx" TargetMode="External"/><Relationship Id="rId9" Type="http://schemas.openxmlformats.org/officeDocument/2006/relationships/hyperlink" Target="../../../../../AppData/Roaming/Microsoft/Excel/09%20-%20Sciages%20bruts%20de%20H&#234;tre.xlsx" TargetMode="External"/><Relationship Id="rId13" Type="http://schemas.openxmlformats.org/officeDocument/2006/relationships/hyperlink" Target="../../../../../AppData/Roaming/Microsoft/Excel/13%20-%20Sciages%20bruts%20de%20Douglas.xlsx" TargetMode="External"/><Relationship Id="rId18" Type="http://schemas.openxmlformats.org/officeDocument/2006/relationships/hyperlink" Target="../../../../../AppData/Roaming/Microsoft/Excel/18%20-%20Produits%20connexes%20du%20sciage%20destin&#233;s%20&#224;%20la%20trituration.xlsx" TargetMode="External"/><Relationship Id="rId39" Type="http://schemas.openxmlformats.org/officeDocument/2006/relationships/hyperlink" Target="../../../../../AppData/Roaming/Microsoft/Excel/46%20-%20Industrie%20chimique.xlsx" TargetMode="External"/><Relationship Id="rId109" Type="http://schemas.openxmlformats.org/officeDocument/2006/relationships/hyperlink" Target="../../../../../AppData/Roaming/Microsoft/Excel/59%20-%20Travaux%20de%20ma&#231;onnerie%20g&#233;n&#233;rale%20et%20gros%20&#339;uvre%20de%20b&#226;timent.xlsx" TargetMode="External"/><Relationship Id="rId34" Type="http://schemas.openxmlformats.org/officeDocument/2006/relationships/hyperlink" Target="../../../../../AppData/Roaming/Microsoft/Excel/41%20-%20Fabrication%20d'objets%20divers%20en%20bois.xlsx" TargetMode="External"/><Relationship Id="rId50" Type="http://schemas.openxmlformats.org/officeDocument/2006/relationships/hyperlink" Target="../../../../../AppData/Roaming/Microsoft/Excel/57%20-%20Travaux%20de%20charpente.xlsx" TargetMode="External"/><Relationship Id="rId55" Type="http://schemas.openxmlformats.org/officeDocument/2006/relationships/hyperlink" Target="../../../../../AppData/Roaming/Microsoft/Excel/62%20-%20Commerce%20de%20d&#233;tail%20bois.xlsx" TargetMode="External"/><Relationship Id="rId76" Type="http://schemas.openxmlformats.org/officeDocument/2006/relationships/hyperlink" Target="../../../../../AppData/Roaming/Microsoft/Excel/19%20-%20Produits%20connexes%20du%20sciage%20non%20destin&#233;s%20&#224;%20la%20trituration.xlsx" TargetMode="External"/><Relationship Id="rId97" Type="http://schemas.openxmlformats.org/officeDocument/2006/relationships/hyperlink" Target="../../../../../AppData/Roaming/Microsoft/Excel/47%20-%20Fabrication%20de&#160;meubles%20en%20bois.xlsx" TargetMode="External"/><Relationship Id="rId104" Type="http://schemas.openxmlformats.org/officeDocument/2006/relationships/hyperlink" Target="../../../../../AppData/Roaming/Microsoft/Excel/54%20-%20Travaux%20de%20menuiserie%20bois.xlsx" TargetMode="External"/><Relationship Id="rId7" Type="http://schemas.openxmlformats.org/officeDocument/2006/relationships/hyperlink" Target="../../../../../AppData/Roaming/Microsoft/Excel/07%20-%20Fabrication%20de%20textiles.xlsx" TargetMode="External"/><Relationship Id="rId71" Type="http://schemas.openxmlformats.org/officeDocument/2006/relationships/hyperlink" Target="../../../../../AppData/Roaming/Microsoft/Excel/14%20-%20Sciages%20bruts%20divers%20r&#233;sineux.xlsx" TargetMode="External"/><Relationship Id="rId92" Type="http://schemas.openxmlformats.org/officeDocument/2006/relationships/hyperlink" Target="../../../../../AppData/Roaming/Microsoft/Excel/42%20-%20Fabrication%20d'objets%20en%20li&#232;ge.xlsx" TargetMode="External"/><Relationship Id="rId2" Type="http://schemas.openxmlformats.org/officeDocument/2006/relationships/hyperlink" Target="../../../../../AppData/Roaming/Microsoft/Excel/02%20-%20Grumes%20et%20billons%20destin&#233;s%20au%20sciage,%20placage%20ou%20d&#233;roulage.xlsx" TargetMode="External"/><Relationship Id="rId29" Type="http://schemas.openxmlformats.org/officeDocument/2006/relationships/hyperlink" Target="../../../../../AppData/Roaming/Microsoft/Excel/36%20-%20Menuiseries%20int&#233;rieures.xlsx" TargetMode="External"/><Relationship Id="rId24" Type="http://schemas.openxmlformats.org/officeDocument/2006/relationships/hyperlink" Target="../../../../../AppData/Roaming/Microsoft/Excel/31%20-%20Fabrication%20de%20placages%20et%20de%20panneaux%20de%20bois.xlsx" TargetMode="External"/><Relationship Id="rId40" Type="http://schemas.openxmlformats.org/officeDocument/2006/relationships/hyperlink" Target="../../../../../AppData/Roaming/Microsoft/Excel/47%20-%20Fabrication%20de&#160;meubles%20en%20bois.xlsx" TargetMode="External"/><Relationship Id="rId45" Type="http://schemas.openxmlformats.org/officeDocument/2006/relationships/hyperlink" Target="../../../../../AppData/Roaming/Microsoft/Excel/52%20-%20G&#233;nie%20civil.xlsx" TargetMode="External"/><Relationship Id="rId66" Type="http://schemas.openxmlformats.org/officeDocument/2006/relationships/hyperlink" Target="../../../../../AppData/Roaming/Microsoft/Excel/09%20-%20Sciages%20bruts%20de%20H&#234;tre.xlsx" TargetMode="External"/><Relationship Id="rId87" Type="http://schemas.openxmlformats.org/officeDocument/2006/relationships/hyperlink" Target="../../../../../AppData/Roaming/Microsoft/Excel/37%20-%20Emballages%20en%20bois%20(autres%20que%20futailles).xlsx" TargetMode="External"/><Relationship Id="rId110" Type="http://schemas.openxmlformats.org/officeDocument/2006/relationships/hyperlink" Target="../../../../../AppData/Roaming/Microsoft/Excel/60%20-%20Travaux%20installation%20de%20chauffage%20au%20bois.xlsx" TargetMode="External"/><Relationship Id="rId115" Type="http://schemas.openxmlformats.org/officeDocument/2006/relationships/printerSettings" Target="../printerSettings/printerSettings2.bin"/><Relationship Id="rId61" Type="http://schemas.openxmlformats.org/officeDocument/2006/relationships/hyperlink" Target="../../../../../AppData/Roaming/Microsoft/Excel/04%20-%20Bois%20destin&#233;s%20&#224;%20l&#8217;&#233;nergie.xlsx" TargetMode="External"/><Relationship Id="rId82" Type="http://schemas.openxmlformats.org/officeDocument/2006/relationships/hyperlink" Target="../../../../../AppData/Roaming/Microsoft/Excel/32%20-%20Fabrication%20de%20produits%20finis%20&#224;%20base%20de%20panneaux%20(plinthes,%20profil&#233;s%20de%20menuiserie&#8230;).xlsx" TargetMode="External"/><Relationship Id="rId19" Type="http://schemas.openxmlformats.org/officeDocument/2006/relationships/hyperlink" Target="../../../../../AppData/Roaming/Microsoft/Excel/19%20-%20Produits%20connexes%20du%20sciage%20non%20destin&#233;s%20&#224;%20la%20trituration.xlsx" TargetMode="External"/><Relationship Id="rId14" Type="http://schemas.openxmlformats.org/officeDocument/2006/relationships/hyperlink" Target="../../../../../AppData/Roaming/Microsoft/Excel/14%20-%20Sciages%20bruts%20divers%20r&#233;sineux.xlsx" TargetMode="External"/><Relationship Id="rId30" Type="http://schemas.openxmlformats.org/officeDocument/2006/relationships/hyperlink" Target="../../../../../AppData/Roaming/Microsoft/Excel/37%20-%20Emballages%20en%20bois%20(autres%20que%20futailles).xlsx" TargetMode="External"/><Relationship Id="rId35" Type="http://schemas.openxmlformats.org/officeDocument/2006/relationships/hyperlink" Target="../../../../../AppData/Roaming/Microsoft/Excel/42%20-%20Fabrication%20d'objets%20en%20li&#232;ge.xlsx" TargetMode="External"/><Relationship Id="rId56" Type="http://schemas.openxmlformats.org/officeDocument/2006/relationships/hyperlink" Target="../../../../../AppData/Roaming/Microsoft/Excel/63%20-%20Transports%20et%20entreposage.xlsx" TargetMode="External"/><Relationship Id="rId77" Type="http://schemas.openxmlformats.org/officeDocument/2006/relationships/hyperlink" Target="../../../../../AppData/Roaming/Microsoft/Excel/20%20-%20Produits%20rabot&#233;s.xlsx" TargetMode="External"/><Relationship Id="rId100" Type="http://schemas.openxmlformats.org/officeDocument/2006/relationships/hyperlink" Target="../../../../../AppData/Roaming/Microsoft/Excel/50%20-%20Collecte,%20traitement%20et%20&#233;limination%20des%20d&#233;chets%20;%20r&#233;cup&#233;ration.xlsx" TargetMode="External"/><Relationship Id="rId105" Type="http://schemas.openxmlformats.org/officeDocument/2006/relationships/hyperlink" Target="../../../../../AppData/Roaming/Microsoft/Excel/55%20-%20Agencement%20de%20lieux%20de%20vente.xlsx" TargetMode="External"/><Relationship Id="rId8" Type="http://schemas.openxmlformats.org/officeDocument/2006/relationships/hyperlink" Target="../../../../../AppData/Roaming/Microsoft/Excel/08%20-%20Sciages%20bruts%20de%20Ch&#234;ne.xlsx" TargetMode="External"/><Relationship Id="rId51" Type="http://schemas.openxmlformats.org/officeDocument/2006/relationships/hyperlink" Target="../../../../../AppData/Roaming/Microsoft/Excel/58%20-%20Travaux%20de%20couverture%20par%20&#233;l&#233;ments.xlsx" TargetMode="External"/><Relationship Id="rId72" Type="http://schemas.openxmlformats.org/officeDocument/2006/relationships/hyperlink" Target="../../../../../AppData/Roaming/Microsoft/Excel/15%20-%20Sciages%20bruts%20de%20Pin%20maritime.xlsx" TargetMode="External"/><Relationship Id="rId93" Type="http://schemas.openxmlformats.org/officeDocument/2006/relationships/hyperlink" Target="../../../../../AppData/Roaming/Microsoft/Excel/43%20-%20Fabrication%20de%20p&#226;te%20&#224;%20papier.xlsx" TargetMode="External"/><Relationship Id="rId98" Type="http://schemas.openxmlformats.org/officeDocument/2006/relationships/hyperlink" Target="../../../../../AppData/Roaming/Microsoft/Excel/48%20-%20Autres%20industries%20manufacturi&#232;res%20(instruments%20de%20musique,%20jeux%20et%20jouets&#8230;).xlsx" TargetMode="External"/><Relationship Id="rId3" Type="http://schemas.openxmlformats.org/officeDocument/2006/relationships/hyperlink" Target="../../../../../AppData/Roaming/Microsoft/Excel/03%20-%20Bois%20destin&#233;s%20&#224;%20industrie.xlsx" TargetMode="External"/><Relationship Id="rId25" Type="http://schemas.openxmlformats.org/officeDocument/2006/relationships/hyperlink" Target="../../../../../AppData/Roaming/Microsoft/Excel/32%20-%20Fabrication%20de%20produits%20finis%20&#224;%20base%20de%20panneaux%20(plinthes,%20profil&#233;s%20de%20menuiserie&#8230;).xlsx" TargetMode="External"/><Relationship Id="rId46" Type="http://schemas.openxmlformats.org/officeDocument/2006/relationships/hyperlink" Target="../../../../../AppData/Roaming/Microsoft/Excel/53%20-%20Travaux%20isolation.xlsx" TargetMode="External"/><Relationship Id="rId67" Type="http://schemas.openxmlformats.org/officeDocument/2006/relationships/hyperlink" Target="../../../../../AppData/Roaming/Microsoft/Excel/10%20-%20Sciages%20bruts%20divers%20feuillus%20temp&#233;r&#233;s.xlsx" TargetMode="External"/><Relationship Id="rId116" Type="http://schemas.openxmlformats.org/officeDocument/2006/relationships/drawing" Target="../drawings/drawing1.xml"/><Relationship Id="rId20" Type="http://schemas.openxmlformats.org/officeDocument/2006/relationships/hyperlink" Target="../../../../../AppData/Roaming/Microsoft/Excel/20%20-%20Produits%20rabot&#233;s.xlsx" TargetMode="External"/><Relationship Id="rId41" Type="http://schemas.openxmlformats.org/officeDocument/2006/relationships/hyperlink" Target="../../../../../AppData/Roaming/Microsoft/Excel/48%20-%20Autres%20industries%20manufacturi&#232;res%20(instruments%20de%20musique,%20jeux%20et%20jouets&#8230;).xlsx" TargetMode="External"/><Relationship Id="rId62" Type="http://schemas.openxmlformats.org/officeDocument/2006/relationships/hyperlink" Target="../../../../../AppData/Roaming/Microsoft/Excel/05%20-%20Exploitation%20de%20bois.xlsx" TargetMode="External"/><Relationship Id="rId83" Type="http://schemas.openxmlformats.org/officeDocument/2006/relationships/hyperlink" Target="../../../../../AppData/Roaming/Microsoft/Excel/33%20-%20Fabrication%20de%20parquets%20assembl&#233;s.xlsx" TargetMode="External"/><Relationship Id="rId88" Type="http://schemas.openxmlformats.org/officeDocument/2006/relationships/hyperlink" Target="../../../../../AppData/Roaming/Microsoft/Excel/38%20-%20Futailles.xlsx" TargetMode="External"/><Relationship Id="rId111" Type="http://schemas.openxmlformats.org/officeDocument/2006/relationships/hyperlink" Target="../../../../../AppData/Roaming/Microsoft/Excel/61%20-%20Commerce%20de%20gros%20bois.xlsx" TargetMode="External"/><Relationship Id="rId15" Type="http://schemas.openxmlformats.org/officeDocument/2006/relationships/hyperlink" Target="../../../../../AppData/Roaming/Microsoft/Excel/15%20-%20Sciages%20bruts%20de%20Pin%20maritime.xlsx" TargetMode="External"/><Relationship Id="rId36" Type="http://schemas.openxmlformats.org/officeDocument/2006/relationships/hyperlink" Target="../../../../../AppData/Roaming/Microsoft/Excel/43%20-%20Fabrication%20de%20p&#226;te%20&#224;%20papier.xlsx" TargetMode="External"/><Relationship Id="rId57" Type="http://schemas.openxmlformats.org/officeDocument/2006/relationships/hyperlink" Target="../../../../../AppData/Roaming/Microsoft/Excel/64%20-%20Divers%20services%20de%20la%20fili&#232;re%20bois.xlsx" TargetMode="External"/><Relationship Id="rId106" Type="http://schemas.openxmlformats.org/officeDocument/2006/relationships/hyperlink" Target="../../../../../AppData/Roaming/Microsoft/Excel/56%20-%20Travaux%20de%20rev&#234;tement%20des%20sols%20et%20des%20murs.xls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8A72-474A-4BCA-914F-EDDEA6DFB81B}">
  <dimension ref="A1:F7"/>
  <sheetViews>
    <sheetView topLeftCell="C1" workbookViewId="0">
      <selection activeCell="C5" sqref="C5"/>
    </sheetView>
  </sheetViews>
  <sheetFormatPr baseColWidth="10" defaultRowHeight="12.75" x14ac:dyDescent="0.2"/>
  <cols>
    <col min="1" max="1" width="28.28515625" bestFit="1" customWidth="1"/>
    <col min="2" max="2" width="84.85546875" bestFit="1" customWidth="1"/>
    <col min="3" max="3" width="255.5703125" bestFit="1" customWidth="1"/>
    <col min="4" max="4" width="20.28515625" bestFit="1" customWidth="1"/>
    <col min="5" max="5" width="9.28515625" bestFit="1" customWidth="1"/>
  </cols>
  <sheetData>
    <row r="1" spans="1:6" ht="13.5" thickBot="1" x14ac:dyDescent="0.25">
      <c r="A1" s="100" t="s">
        <v>165</v>
      </c>
      <c r="B1" s="100" t="s">
        <v>159</v>
      </c>
      <c r="C1" s="101" t="s">
        <v>160</v>
      </c>
      <c r="D1" s="100" t="s">
        <v>161</v>
      </c>
      <c r="E1" s="100" t="s">
        <v>162</v>
      </c>
      <c r="F1" s="100" t="s">
        <v>163</v>
      </c>
    </row>
    <row r="2" spans="1:6" ht="13.5" thickTop="1" x14ac:dyDescent="0.2">
      <c r="A2" s="104" t="s">
        <v>166</v>
      </c>
      <c r="B2" s="102" t="s">
        <v>164</v>
      </c>
      <c r="C2" s="2" t="s">
        <v>190</v>
      </c>
      <c r="D2" s="103"/>
    </row>
    <row r="3" spans="1:6" x14ac:dyDescent="0.2">
      <c r="A3" t="s">
        <v>172</v>
      </c>
      <c r="B3" s="102" t="s">
        <v>164</v>
      </c>
      <c r="C3" t="s">
        <v>199</v>
      </c>
    </row>
    <row r="4" spans="1:6" x14ac:dyDescent="0.2">
      <c r="A4" t="s">
        <v>189</v>
      </c>
      <c r="B4" s="102" t="s">
        <v>164</v>
      </c>
      <c r="C4" t="s">
        <v>200</v>
      </c>
    </row>
    <row r="5" spans="1:6" x14ac:dyDescent="0.2">
      <c r="A5" t="s">
        <v>194</v>
      </c>
      <c r="B5" s="102" t="s">
        <v>164</v>
      </c>
      <c r="C5" t="s">
        <v>204</v>
      </c>
    </row>
    <row r="6" spans="1:6" x14ac:dyDescent="0.2">
      <c r="A6" t="s">
        <v>195</v>
      </c>
      <c r="B6" s="102" t="s">
        <v>164</v>
      </c>
      <c r="C6" t="s">
        <v>203</v>
      </c>
    </row>
    <row r="7" spans="1:6" x14ac:dyDescent="0.2">
      <c r="A7" t="s">
        <v>196</v>
      </c>
      <c r="B7" s="102" t="s">
        <v>164</v>
      </c>
      <c r="C7" t="s">
        <v>202</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472AF-6E20-4DB5-9917-72AF7AAA3893}">
  <dimension ref="A1:L66"/>
  <sheetViews>
    <sheetView topLeftCell="A20" zoomScale="80" zoomScaleNormal="80" workbookViewId="0">
      <selection activeCell="H46" sqref="H46:H47"/>
    </sheetView>
  </sheetViews>
  <sheetFormatPr baseColWidth="10" defaultRowHeight="12.75" x14ac:dyDescent="0.2"/>
  <cols>
    <col min="2" max="2" width="73.42578125" bestFit="1" customWidth="1"/>
    <col min="3" max="3" width="11.28515625" bestFit="1" customWidth="1"/>
    <col min="4" max="4" width="43.85546875" customWidth="1"/>
    <col min="5" max="5" width="15.7109375" bestFit="1" customWidth="1"/>
    <col min="6" max="6" width="35.28515625" bestFit="1" customWidth="1"/>
    <col min="7" max="7" width="35.28515625" customWidth="1"/>
    <col min="8" max="9" width="25.28515625" customWidth="1"/>
    <col min="10" max="10" width="31.5703125" customWidth="1"/>
  </cols>
  <sheetData>
    <row r="1" spans="1:12" x14ac:dyDescent="0.2">
      <c r="A1" t="s">
        <v>156</v>
      </c>
      <c r="B1" s="112" t="s">
        <v>157</v>
      </c>
      <c r="C1" s="112" t="s">
        <v>181</v>
      </c>
      <c r="D1" s="112" t="s">
        <v>166</v>
      </c>
      <c r="E1" s="112" t="s">
        <v>172</v>
      </c>
      <c r="F1" s="112" t="s">
        <v>189</v>
      </c>
      <c r="G1" s="112"/>
      <c r="H1" s="112" t="s">
        <v>194</v>
      </c>
      <c r="I1" s="112" t="s">
        <v>195</v>
      </c>
      <c r="J1" s="112" t="s">
        <v>196</v>
      </c>
    </row>
    <row r="2" spans="1:12" x14ac:dyDescent="0.2">
      <c r="A2" s="105">
        <v>1</v>
      </c>
      <c r="B2" t="s">
        <v>13</v>
      </c>
      <c r="C2" s="106">
        <v>0</v>
      </c>
      <c r="D2" s="105" t="s">
        <v>167</v>
      </c>
      <c r="E2" s="105"/>
      <c r="F2" s="105"/>
      <c r="G2" s="105"/>
    </row>
    <row r="3" spans="1:12" x14ac:dyDescent="0.2">
      <c r="A3" s="105">
        <v>1</v>
      </c>
      <c r="B3" t="s">
        <v>17</v>
      </c>
      <c r="C3" s="106">
        <v>0</v>
      </c>
      <c r="D3" s="105" t="s">
        <v>167</v>
      </c>
      <c r="E3" s="105"/>
      <c r="F3" s="105"/>
      <c r="G3" s="105"/>
      <c r="K3" t="s">
        <v>178</v>
      </c>
      <c r="L3" t="s">
        <v>170</v>
      </c>
    </row>
    <row r="4" spans="1:12" x14ac:dyDescent="0.2">
      <c r="A4" s="105">
        <v>1</v>
      </c>
      <c r="B4" s="107" t="s">
        <v>182</v>
      </c>
      <c r="C4" s="106">
        <v>0</v>
      </c>
      <c r="D4" s="111" t="s">
        <v>167</v>
      </c>
      <c r="E4" s="105"/>
      <c r="F4" s="105"/>
      <c r="G4" s="105"/>
      <c r="L4" s="2"/>
    </row>
    <row r="5" spans="1:12" x14ac:dyDescent="0.2">
      <c r="A5" s="108">
        <v>2</v>
      </c>
      <c r="B5" t="s">
        <v>14</v>
      </c>
      <c r="C5" s="110">
        <v>0</v>
      </c>
      <c r="D5" s="108" t="s">
        <v>191</v>
      </c>
      <c r="E5" s="108"/>
      <c r="F5" s="108" t="s">
        <v>171</v>
      </c>
      <c r="G5" s="108"/>
      <c r="K5" t="s">
        <v>173</v>
      </c>
      <c r="L5" s="2" t="s">
        <v>167</v>
      </c>
    </row>
    <row r="6" spans="1:12" x14ac:dyDescent="0.2">
      <c r="A6" s="108">
        <v>2</v>
      </c>
      <c r="B6" t="s">
        <v>15</v>
      </c>
      <c r="C6" s="110">
        <v>0</v>
      </c>
      <c r="D6" s="108" t="s">
        <v>191</v>
      </c>
      <c r="E6" s="108"/>
      <c r="F6" s="108" t="s">
        <v>168</v>
      </c>
      <c r="G6" s="108"/>
      <c r="K6" t="s">
        <v>180</v>
      </c>
      <c r="L6" t="s">
        <v>171</v>
      </c>
    </row>
    <row r="7" spans="1:12" x14ac:dyDescent="0.2">
      <c r="A7" s="108">
        <v>2</v>
      </c>
      <c r="B7" t="s">
        <v>16</v>
      </c>
      <c r="C7" s="110">
        <v>0</v>
      </c>
      <c r="D7" s="108" t="s">
        <v>191</v>
      </c>
      <c r="E7" s="108"/>
      <c r="F7" s="108" t="s">
        <v>170</v>
      </c>
      <c r="G7" s="108"/>
      <c r="K7" t="s">
        <v>179</v>
      </c>
      <c r="L7" t="s">
        <v>168</v>
      </c>
    </row>
    <row r="8" spans="1:12" x14ac:dyDescent="0.2">
      <c r="A8" s="108">
        <v>1</v>
      </c>
      <c r="B8" t="s">
        <v>201</v>
      </c>
      <c r="C8" s="110">
        <v>0</v>
      </c>
      <c r="D8" s="105" t="s">
        <v>192</v>
      </c>
      <c r="E8" s="108"/>
      <c r="F8" s="108"/>
      <c r="G8" s="108"/>
    </row>
    <row r="9" spans="1:12" x14ac:dyDescent="0.2">
      <c r="A9" s="105">
        <v>2</v>
      </c>
      <c r="B9" s="107" t="s">
        <v>188</v>
      </c>
      <c r="C9" s="106">
        <v>0</v>
      </c>
      <c r="D9" s="105" t="s">
        <v>192</v>
      </c>
      <c r="E9" s="105"/>
      <c r="F9" s="105" t="s">
        <v>171</v>
      </c>
      <c r="G9" s="105"/>
    </row>
    <row r="10" spans="1:12" x14ac:dyDescent="0.2">
      <c r="A10" s="108">
        <v>3</v>
      </c>
      <c r="B10" t="s">
        <v>20</v>
      </c>
      <c r="C10" s="110">
        <v>0</v>
      </c>
      <c r="D10" s="105" t="s">
        <v>192</v>
      </c>
      <c r="E10" s="108" t="s">
        <v>173</v>
      </c>
      <c r="F10" s="108" t="s">
        <v>171</v>
      </c>
      <c r="G10" s="108"/>
      <c r="K10" t="s">
        <v>175</v>
      </c>
    </row>
    <row r="11" spans="1:12" x14ac:dyDescent="0.2">
      <c r="A11" s="108">
        <v>3</v>
      </c>
      <c r="B11" t="s">
        <v>21</v>
      </c>
      <c r="C11" s="110">
        <v>0</v>
      </c>
      <c r="D11" s="105" t="s">
        <v>192</v>
      </c>
      <c r="E11" s="108" t="s">
        <v>179</v>
      </c>
      <c r="F11" s="108" t="s">
        <v>171</v>
      </c>
      <c r="G11" s="108"/>
      <c r="K11" t="s">
        <v>174</v>
      </c>
    </row>
    <row r="12" spans="1:12" x14ac:dyDescent="0.2">
      <c r="A12" s="108">
        <v>3</v>
      </c>
      <c r="B12" t="s">
        <v>22</v>
      </c>
      <c r="C12" s="110">
        <v>0</v>
      </c>
      <c r="D12" s="105" t="s">
        <v>192</v>
      </c>
      <c r="E12" s="108" t="s">
        <v>178</v>
      </c>
      <c r="F12" s="108" t="s">
        <v>171</v>
      </c>
      <c r="G12" s="108"/>
    </row>
    <row r="13" spans="1:12" x14ac:dyDescent="0.2">
      <c r="A13" s="108">
        <v>3</v>
      </c>
      <c r="B13" t="s">
        <v>23</v>
      </c>
      <c r="C13" s="110">
        <v>0</v>
      </c>
      <c r="D13" s="105" t="s">
        <v>192</v>
      </c>
      <c r="E13" s="108" t="s">
        <v>177</v>
      </c>
      <c r="F13" s="108" t="s">
        <v>171</v>
      </c>
      <c r="G13" s="108"/>
    </row>
    <row r="14" spans="1:12" x14ac:dyDescent="0.2">
      <c r="A14" s="108">
        <v>3</v>
      </c>
      <c r="B14" t="s">
        <v>24</v>
      </c>
      <c r="C14" s="110">
        <v>0</v>
      </c>
      <c r="D14" s="105" t="s">
        <v>192</v>
      </c>
      <c r="E14" s="108" t="s">
        <v>180</v>
      </c>
      <c r="F14" s="108" t="s">
        <v>171</v>
      </c>
      <c r="G14" s="108"/>
    </row>
    <row r="15" spans="1:12" x14ac:dyDescent="0.2">
      <c r="A15" s="108">
        <v>3</v>
      </c>
      <c r="B15" t="s">
        <v>25</v>
      </c>
      <c r="C15" s="110">
        <v>0</v>
      </c>
      <c r="D15" s="105" t="s">
        <v>192</v>
      </c>
      <c r="E15" s="108" t="s">
        <v>176</v>
      </c>
      <c r="F15" s="108" t="s">
        <v>171</v>
      </c>
      <c r="G15" s="108"/>
    </row>
    <row r="16" spans="1:12" x14ac:dyDescent="0.2">
      <c r="A16" s="108">
        <v>3</v>
      </c>
      <c r="B16" t="s">
        <v>26</v>
      </c>
      <c r="C16" s="110">
        <v>0</v>
      </c>
      <c r="D16" s="105" t="s">
        <v>192</v>
      </c>
      <c r="E16" s="108" t="s">
        <v>175</v>
      </c>
      <c r="F16" s="108" t="s">
        <v>171</v>
      </c>
      <c r="G16" s="108"/>
    </row>
    <row r="17" spans="1:11" x14ac:dyDescent="0.2">
      <c r="A17" s="108">
        <v>3</v>
      </c>
      <c r="B17" t="s">
        <v>27</v>
      </c>
      <c r="C17" s="110">
        <v>0</v>
      </c>
      <c r="D17" s="105" t="s">
        <v>192</v>
      </c>
      <c r="E17" s="108" t="s">
        <v>174</v>
      </c>
      <c r="F17" s="108" t="s">
        <v>171</v>
      </c>
      <c r="G17" s="108"/>
    </row>
    <row r="18" spans="1:11" x14ac:dyDescent="0.2">
      <c r="A18" s="108">
        <v>3</v>
      </c>
      <c r="B18" t="s">
        <v>28</v>
      </c>
      <c r="C18" s="110">
        <v>0</v>
      </c>
      <c r="D18" s="105" t="s">
        <v>192</v>
      </c>
      <c r="E18" s="108"/>
      <c r="F18" s="108" t="s">
        <v>171</v>
      </c>
      <c r="G18" s="108"/>
    </row>
    <row r="19" spans="1:11" x14ac:dyDescent="0.2">
      <c r="A19" s="108">
        <v>3</v>
      </c>
      <c r="B19" t="s">
        <v>29</v>
      </c>
      <c r="C19" s="110">
        <v>0</v>
      </c>
      <c r="D19" s="105" t="s">
        <v>192</v>
      </c>
      <c r="E19" s="108"/>
      <c r="F19" s="108" t="s">
        <v>171</v>
      </c>
      <c r="G19" s="108"/>
    </row>
    <row r="20" spans="1:11" x14ac:dyDescent="0.2">
      <c r="A20" s="105">
        <v>2</v>
      </c>
      <c r="B20" t="s">
        <v>36</v>
      </c>
      <c r="C20" s="106">
        <v>0</v>
      </c>
      <c r="D20" s="105" t="s">
        <v>192</v>
      </c>
      <c r="E20" s="105"/>
      <c r="F20" s="105" t="s">
        <v>171</v>
      </c>
      <c r="G20" s="105"/>
    </row>
    <row r="21" spans="1:11" x14ac:dyDescent="0.2">
      <c r="A21" s="105">
        <v>2</v>
      </c>
      <c r="B21" t="s">
        <v>48</v>
      </c>
      <c r="C21" s="106">
        <v>0</v>
      </c>
      <c r="D21" s="105" t="s">
        <v>192</v>
      </c>
      <c r="E21" s="105"/>
      <c r="F21" s="105" t="s">
        <v>168</v>
      </c>
      <c r="G21" s="105"/>
    </row>
    <row r="22" spans="1:11" x14ac:dyDescent="0.2">
      <c r="A22" s="108">
        <v>2</v>
      </c>
      <c r="B22" t="s">
        <v>51</v>
      </c>
      <c r="C22" s="110">
        <v>0</v>
      </c>
      <c r="D22" s="105" t="s">
        <v>192</v>
      </c>
      <c r="E22" s="108"/>
      <c r="F22" s="108" t="s">
        <v>168</v>
      </c>
      <c r="G22" s="108"/>
      <c r="H22" s="113"/>
      <c r="I22" s="110"/>
      <c r="J22" s="110"/>
    </row>
    <row r="23" spans="1:11" x14ac:dyDescent="0.2">
      <c r="A23" s="108">
        <v>2</v>
      </c>
      <c r="B23" t="s">
        <v>19</v>
      </c>
      <c r="C23" s="110">
        <v>0</v>
      </c>
      <c r="D23" s="105" t="s">
        <v>192</v>
      </c>
      <c r="E23" s="108"/>
      <c r="F23" s="108" t="s">
        <v>168</v>
      </c>
      <c r="G23" s="108"/>
      <c r="I23" s="113"/>
      <c r="K23" t="s">
        <v>176</v>
      </c>
    </row>
    <row r="24" spans="1:11" x14ac:dyDescent="0.2">
      <c r="A24" s="105">
        <v>2</v>
      </c>
      <c r="B24" s="107" t="s">
        <v>186</v>
      </c>
      <c r="C24" s="106">
        <v>0</v>
      </c>
      <c r="D24" s="105" t="s">
        <v>192</v>
      </c>
      <c r="E24" s="105"/>
      <c r="F24" s="105" t="s">
        <v>171</v>
      </c>
      <c r="G24" s="105"/>
    </row>
    <row r="25" spans="1:11" x14ac:dyDescent="0.2">
      <c r="A25" s="108">
        <v>3</v>
      </c>
      <c r="B25" t="s">
        <v>30</v>
      </c>
      <c r="C25" s="110">
        <v>0</v>
      </c>
      <c r="D25" s="105" t="s">
        <v>192</v>
      </c>
      <c r="E25" s="108"/>
      <c r="F25" s="108" t="s">
        <v>171</v>
      </c>
      <c r="G25" s="108"/>
    </row>
    <row r="26" spans="1:11" x14ac:dyDescent="0.2">
      <c r="A26" s="108">
        <v>3</v>
      </c>
      <c r="B26" t="s">
        <v>31</v>
      </c>
      <c r="C26" s="110">
        <v>0</v>
      </c>
      <c r="D26" s="105" t="s">
        <v>192</v>
      </c>
      <c r="E26" s="108"/>
      <c r="F26" s="108" t="s">
        <v>171</v>
      </c>
      <c r="G26" s="108"/>
    </row>
    <row r="27" spans="1:11" x14ac:dyDescent="0.2">
      <c r="A27" s="108">
        <v>1</v>
      </c>
      <c r="B27" s="107" t="s">
        <v>187</v>
      </c>
      <c r="C27" s="106">
        <v>0</v>
      </c>
      <c r="D27" s="105" t="s">
        <v>192</v>
      </c>
      <c r="E27" s="105"/>
      <c r="F27" s="105" t="s">
        <v>171</v>
      </c>
      <c r="G27" s="105"/>
    </row>
    <row r="28" spans="1:11" x14ac:dyDescent="0.2">
      <c r="A28" s="108">
        <v>2</v>
      </c>
      <c r="B28" t="s">
        <v>32</v>
      </c>
      <c r="C28" s="110">
        <v>0</v>
      </c>
      <c r="D28" s="105" t="s">
        <v>192</v>
      </c>
      <c r="E28" s="108"/>
      <c r="F28" s="108" t="s">
        <v>171</v>
      </c>
      <c r="G28" s="108"/>
      <c r="J28" t="s">
        <v>32</v>
      </c>
    </row>
    <row r="29" spans="1:11" x14ac:dyDescent="0.2">
      <c r="A29" s="108">
        <v>2</v>
      </c>
      <c r="B29" t="s">
        <v>33</v>
      </c>
      <c r="C29" s="110">
        <v>0</v>
      </c>
      <c r="D29" s="105" t="s">
        <v>192</v>
      </c>
      <c r="E29" s="108"/>
      <c r="F29" s="108" t="s">
        <v>171</v>
      </c>
      <c r="G29" s="108"/>
      <c r="J29" t="s">
        <v>33</v>
      </c>
    </row>
    <row r="30" spans="1:11" x14ac:dyDescent="0.2">
      <c r="A30" s="108">
        <v>2</v>
      </c>
      <c r="B30" t="s">
        <v>49</v>
      </c>
      <c r="C30" s="109">
        <v>0</v>
      </c>
      <c r="D30" s="105" t="s">
        <v>192</v>
      </c>
      <c r="E30" s="109"/>
      <c r="F30" s="109" t="s">
        <v>168</v>
      </c>
      <c r="G30" s="110"/>
      <c r="I30" s="113"/>
      <c r="J30" t="s">
        <v>49</v>
      </c>
    </row>
    <row r="31" spans="1:11" x14ac:dyDescent="0.2">
      <c r="A31" s="108">
        <v>1</v>
      </c>
      <c r="B31" s="107" t="s">
        <v>183</v>
      </c>
      <c r="C31" s="106">
        <v>0</v>
      </c>
      <c r="D31" s="105" t="s">
        <v>192</v>
      </c>
      <c r="E31" s="105"/>
      <c r="F31" s="105"/>
      <c r="G31" s="105"/>
    </row>
    <row r="32" spans="1:11" ht="25.5" x14ac:dyDescent="0.2">
      <c r="A32" s="108">
        <v>2</v>
      </c>
      <c r="B32" t="s">
        <v>34</v>
      </c>
      <c r="C32" s="110">
        <v>0</v>
      </c>
      <c r="D32" s="105" t="s">
        <v>192</v>
      </c>
      <c r="E32" s="108"/>
      <c r="F32" s="108" t="s">
        <v>171</v>
      </c>
      <c r="G32" s="108"/>
      <c r="I32" s="113" t="s">
        <v>34</v>
      </c>
    </row>
    <row r="33" spans="1:10" ht="38.25" x14ac:dyDescent="0.2">
      <c r="A33" s="108">
        <v>2</v>
      </c>
      <c r="B33" t="s">
        <v>35</v>
      </c>
      <c r="C33" s="110">
        <v>0</v>
      </c>
      <c r="D33" s="105" t="s">
        <v>192</v>
      </c>
      <c r="E33" s="108"/>
      <c r="F33" s="108" t="s">
        <v>170</v>
      </c>
      <c r="G33" s="108"/>
      <c r="I33" s="113" t="s">
        <v>35</v>
      </c>
    </row>
    <row r="34" spans="1:10" ht="25.5" x14ac:dyDescent="0.2">
      <c r="A34" s="108">
        <v>2</v>
      </c>
      <c r="B34" t="s">
        <v>158</v>
      </c>
      <c r="C34" s="110">
        <v>0</v>
      </c>
      <c r="D34" s="105" t="s">
        <v>192</v>
      </c>
      <c r="E34" s="108"/>
      <c r="F34" s="108" t="s">
        <v>171</v>
      </c>
      <c r="G34" s="108"/>
      <c r="I34" s="113" t="s">
        <v>197</v>
      </c>
    </row>
    <row r="35" spans="1:10" ht="25.5" x14ac:dyDescent="0.2">
      <c r="A35" s="108">
        <v>2</v>
      </c>
      <c r="B35" t="s">
        <v>38</v>
      </c>
      <c r="C35" s="110">
        <v>0</v>
      </c>
      <c r="D35" s="105" t="s">
        <v>192</v>
      </c>
      <c r="E35" s="108"/>
      <c r="F35" s="108" t="s">
        <v>171</v>
      </c>
      <c r="G35" s="108"/>
      <c r="I35" s="113" t="s">
        <v>38</v>
      </c>
    </row>
    <row r="36" spans="1:10" ht="25.5" x14ac:dyDescent="0.2">
      <c r="A36" s="108">
        <v>2</v>
      </c>
      <c r="B36" t="s">
        <v>39</v>
      </c>
      <c r="C36" s="110">
        <v>0</v>
      </c>
      <c r="D36" s="105" t="s">
        <v>192</v>
      </c>
      <c r="E36" s="108"/>
      <c r="F36" s="108" t="s">
        <v>171</v>
      </c>
      <c r="G36" s="108"/>
      <c r="I36" s="113" t="s">
        <v>39</v>
      </c>
    </row>
    <row r="37" spans="1:10" x14ac:dyDescent="0.2">
      <c r="A37" s="108">
        <v>2</v>
      </c>
      <c r="B37" t="s">
        <v>40</v>
      </c>
      <c r="C37" s="110">
        <v>0</v>
      </c>
      <c r="D37" s="105" t="s">
        <v>192</v>
      </c>
      <c r="E37" s="108"/>
      <c r="F37" s="108" t="s">
        <v>171</v>
      </c>
      <c r="G37" s="108"/>
      <c r="I37" s="113" t="s">
        <v>40</v>
      </c>
    </row>
    <row r="38" spans="1:10" x14ac:dyDescent="0.2">
      <c r="A38" s="108">
        <v>2</v>
      </c>
      <c r="B38" t="s">
        <v>41</v>
      </c>
      <c r="C38" s="110">
        <v>0</v>
      </c>
      <c r="D38" s="105" t="s">
        <v>192</v>
      </c>
      <c r="E38" s="108"/>
      <c r="F38" s="108" t="s">
        <v>171</v>
      </c>
      <c r="G38" s="108"/>
      <c r="I38" s="113" t="s">
        <v>41</v>
      </c>
    </row>
    <row r="39" spans="1:10" ht="25.5" x14ac:dyDescent="0.2">
      <c r="A39" s="108">
        <v>2</v>
      </c>
      <c r="B39" t="s">
        <v>44</v>
      </c>
      <c r="C39" s="110">
        <v>0</v>
      </c>
      <c r="D39" s="105" t="s">
        <v>192</v>
      </c>
      <c r="E39" s="108"/>
      <c r="F39" s="108" t="s">
        <v>171</v>
      </c>
      <c r="G39" s="108"/>
      <c r="I39" s="113" t="s">
        <v>44</v>
      </c>
    </row>
    <row r="40" spans="1:10" ht="25.5" x14ac:dyDescent="0.2">
      <c r="A40" s="108">
        <v>2</v>
      </c>
      <c r="B40" t="s">
        <v>45</v>
      </c>
      <c r="C40" s="110">
        <v>0</v>
      </c>
      <c r="D40" s="105" t="s">
        <v>192</v>
      </c>
      <c r="E40" s="108"/>
      <c r="F40" s="108" t="s">
        <v>171</v>
      </c>
      <c r="G40" s="108"/>
      <c r="I40" s="113" t="s">
        <v>45</v>
      </c>
    </row>
    <row r="41" spans="1:10" ht="25.5" x14ac:dyDescent="0.2">
      <c r="A41" s="108">
        <v>2</v>
      </c>
      <c r="B41" t="s">
        <v>46</v>
      </c>
      <c r="C41" s="110">
        <v>0</v>
      </c>
      <c r="D41" s="105" t="s">
        <v>192</v>
      </c>
      <c r="E41" s="108"/>
      <c r="F41" s="108" t="s">
        <v>171</v>
      </c>
      <c r="G41" s="108"/>
      <c r="I41" s="113" t="s">
        <v>46</v>
      </c>
    </row>
    <row r="42" spans="1:10" ht="25.5" x14ac:dyDescent="0.2">
      <c r="A42" s="108">
        <v>2</v>
      </c>
      <c r="B42" t="s">
        <v>47</v>
      </c>
      <c r="C42" s="110">
        <v>0</v>
      </c>
      <c r="D42" s="105" t="s">
        <v>192</v>
      </c>
      <c r="E42" s="108"/>
      <c r="F42" s="108" t="s">
        <v>171</v>
      </c>
      <c r="G42" s="108"/>
      <c r="I42" s="113" t="s">
        <v>47</v>
      </c>
    </row>
    <row r="43" spans="1:10" ht="25.5" x14ac:dyDescent="0.2">
      <c r="A43" s="108">
        <v>2</v>
      </c>
      <c r="B43" t="s">
        <v>52</v>
      </c>
      <c r="C43" s="110">
        <v>0</v>
      </c>
      <c r="D43" s="105" t="s">
        <v>192</v>
      </c>
      <c r="E43" s="108"/>
      <c r="F43" s="108" t="s">
        <v>171</v>
      </c>
      <c r="G43" s="108"/>
      <c r="I43" s="113" t="s">
        <v>52</v>
      </c>
    </row>
    <row r="44" spans="1:10" ht="25.5" x14ac:dyDescent="0.2">
      <c r="A44" s="108">
        <v>2</v>
      </c>
      <c r="B44" t="s">
        <v>50</v>
      </c>
      <c r="C44" s="110">
        <v>0</v>
      </c>
      <c r="D44" s="105" t="s">
        <v>193</v>
      </c>
      <c r="E44" s="108"/>
      <c r="F44" s="108" t="s">
        <v>168</v>
      </c>
      <c r="G44" s="108"/>
      <c r="I44" s="113" t="s">
        <v>50</v>
      </c>
      <c r="J44" s="110"/>
    </row>
    <row r="45" spans="1:10" x14ac:dyDescent="0.2">
      <c r="A45" s="108">
        <v>1</v>
      </c>
      <c r="B45" s="107" t="s">
        <v>185</v>
      </c>
      <c r="C45" s="106">
        <v>0</v>
      </c>
      <c r="D45" s="105" t="s">
        <v>193</v>
      </c>
      <c r="E45" s="105"/>
      <c r="F45" s="105"/>
      <c r="G45" s="105"/>
    </row>
    <row r="46" spans="1:10" ht="25.5" x14ac:dyDescent="0.2">
      <c r="A46" s="108">
        <v>2</v>
      </c>
      <c r="B46" t="s">
        <v>42</v>
      </c>
      <c r="C46" s="110">
        <v>0</v>
      </c>
      <c r="D46" s="105" t="s">
        <v>192</v>
      </c>
      <c r="E46" s="108"/>
      <c r="F46" s="108" t="s">
        <v>171</v>
      </c>
      <c r="G46" s="108"/>
      <c r="H46" s="113" t="s">
        <v>42</v>
      </c>
    </row>
    <row r="47" spans="1:10" x14ac:dyDescent="0.2">
      <c r="A47" s="108">
        <v>2</v>
      </c>
      <c r="B47" t="s">
        <v>43</v>
      </c>
      <c r="C47" s="110">
        <v>0</v>
      </c>
      <c r="D47" s="105" t="s">
        <v>192</v>
      </c>
      <c r="E47" s="108"/>
      <c r="F47" s="108" t="s">
        <v>171</v>
      </c>
      <c r="G47" s="108"/>
      <c r="H47" s="113" t="s">
        <v>43</v>
      </c>
    </row>
    <row r="48" spans="1:10" ht="25.5" x14ac:dyDescent="0.2">
      <c r="A48" s="108">
        <v>2</v>
      </c>
      <c r="B48" t="s">
        <v>53</v>
      </c>
      <c r="C48" s="110">
        <v>0</v>
      </c>
      <c r="D48" s="105" t="s">
        <v>193</v>
      </c>
      <c r="E48" s="108"/>
      <c r="F48" s="108" t="s">
        <v>171</v>
      </c>
      <c r="G48" s="108"/>
      <c r="H48" s="113" t="s">
        <v>198</v>
      </c>
      <c r="I48" s="110"/>
      <c r="J48" s="110"/>
    </row>
    <row r="49" spans="1:12" ht="38.25" x14ac:dyDescent="0.2">
      <c r="A49" s="108">
        <v>2</v>
      </c>
      <c r="B49" t="s">
        <v>54</v>
      </c>
      <c r="C49" s="110">
        <v>0</v>
      </c>
      <c r="D49" s="105" t="s">
        <v>193</v>
      </c>
      <c r="E49" s="108"/>
      <c r="F49" s="108" t="s">
        <v>170</v>
      </c>
      <c r="G49" s="108"/>
      <c r="H49" s="113" t="s">
        <v>54</v>
      </c>
      <c r="I49" s="110"/>
      <c r="J49" s="110"/>
    </row>
    <row r="50" spans="1:12" x14ac:dyDescent="0.2">
      <c r="A50" s="108">
        <v>2</v>
      </c>
      <c r="B50" t="s">
        <v>57</v>
      </c>
      <c r="C50" s="110">
        <v>0</v>
      </c>
      <c r="D50" s="105" t="s">
        <v>193</v>
      </c>
      <c r="E50" s="108"/>
      <c r="F50" s="108" t="s">
        <v>171</v>
      </c>
      <c r="G50" s="108"/>
      <c r="H50" s="113" t="s">
        <v>57</v>
      </c>
      <c r="I50" s="110"/>
      <c r="J50" s="110"/>
    </row>
    <row r="51" spans="1:12" x14ac:dyDescent="0.2">
      <c r="A51" s="108">
        <v>2</v>
      </c>
      <c r="B51" t="s">
        <v>58</v>
      </c>
      <c r="C51" s="110">
        <v>0</v>
      </c>
      <c r="D51" s="105" t="s">
        <v>193</v>
      </c>
      <c r="E51" s="108"/>
      <c r="F51" s="108" t="s">
        <v>171</v>
      </c>
      <c r="G51" s="108"/>
      <c r="H51" s="113" t="s">
        <v>58</v>
      </c>
      <c r="I51" s="110"/>
      <c r="J51" s="110"/>
    </row>
    <row r="52" spans="1:12" ht="25.5" x14ac:dyDescent="0.2">
      <c r="A52" s="108">
        <v>2</v>
      </c>
      <c r="B52" t="s">
        <v>59</v>
      </c>
      <c r="C52" s="110">
        <v>0</v>
      </c>
      <c r="D52" s="105" t="s">
        <v>193</v>
      </c>
      <c r="E52" s="108"/>
      <c r="F52" s="108" t="s">
        <v>171</v>
      </c>
      <c r="G52" s="108"/>
      <c r="H52" s="113" t="s">
        <v>59</v>
      </c>
      <c r="I52" s="110"/>
      <c r="J52" s="110"/>
    </row>
    <row r="53" spans="1:12" ht="25.5" x14ac:dyDescent="0.2">
      <c r="A53" s="108">
        <v>2</v>
      </c>
      <c r="B53" t="s">
        <v>60</v>
      </c>
      <c r="C53" s="110">
        <v>0</v>
      </c>
      <c r="D53" s="105" t="s">
        <v>193</v>
      </c>
      <c r="E53" s="108"/>
      <c r="F53" s="108" t="s">
        <v>171</v>
      </c>
      <c r="G53" s="108"/>
      <c r="H53" s="113" t="s">
        <v>60</v>
      </c>
      <c r="I53" s="110"/>
      <c r="J53" s="110"/>
    </row>
    <row r="54" spans="1:12" ht="25.5" x14ac:dyDescent="0.2">
      <c r="A54" s="108">
        <v>2</v>
      </c>
      <c r="B54" t="s">
        <v>61</v>
      </c>
      <c r="C54" s="110">
        <v>0</v>
      </c>
      <c r="D54" s="105" t="s">
        <v>193</v>
      </c>
      <c r="E54" s="108"/>
      <c r="F54" s="108" t="s">
        <v>171</v>
      </c>
      <c r="G54" s="108"/>
      <c r="H54" s="113" t="s">
        <v>61</v>
      </c>
      <c r="I54" s="110"/>
      <c r="J54" s="110"/>
    </row>
    <row r="55" spans="1:12" x14ac:dyDescent="0.2">
      <c r="A55" s="108">
        <v>2</v>
      </c>
      <c r="B55" t="s">
        <v>62</v>
      </c>
      <c r="C55" s="110">
        <v>0</v>
      </c>
      <c r="D55" s="105" t="s">
        <v>193</v>
      </c>
      <c r="E55" s="108"/>
      <c r="F55" s="108" t="s">
        <v>171</v>
      </c>
      <c r="G55" s="108"/>
      <c r="H55" s="113" t="s">
        <v>62</v>
      </c>
      <c r="I55" s="110"/>
      <c r="J55" s="110"/>
    </row>
    <row r="56" spans="1:12" ht="25.5" x14ac:dyDescent="0.2">
      <c r="A56" s="108">
        <v>2</v>
      </c>
      <c r="B56" t="s">
        <v>63</v>
      </c>
      <c r="C56" s="110">
        <v>0</v>
      </c>
      <c r="D56" s="105" t="s">
        <v>193</v>
      </c>
      <c r="E56" s="108"/>
      <c r="F56" s="108" t="s">
        <v>171</v>
      </c>
      <c r="G56" s="108"/>
      <c r="H56" s="113" t="s">
        <v>63</v>
      </c>
      <c r="I56" s="110"/>
      <c r="J56" s="110"/>
    </row>
    <row r="57" spans="1:12" ht="38.25" x14ac:dyDescent="0.2">
      <c r="A57" s="108">
        <v>2</v>
      </c>
      <c r="B57" t="s">
        <v>64</v>
      </c>
      <c r="C57" s="110">
        <v>0</v>
      </c>
      <c r="D57" s="105" t="s">
        <v>193</v>
      </c>
      <c r="E57" s="108"/>
      <c r="F57" s="108" t="s">
        <v>171</v>
      </c>
      <c r="G57" s="108"/>
      <c r="H57" s="113" t="s">
        <v>64</v>
      </c>
      <c r="I57" s="110"/>
      <c r="J57" s="110"/>
    </row>
    <row r="58" spans="1:12" x14ac:dyDescent="0.2">
      <c r="A58" s="108">
        <v>1</v>
      </c>
      <c r="B58" s="107" t="s">
        <v>184</v>
      </c>
      <c r="C58" s="106">
        <v>0</v>
      </c>
      <c r="D58" s="105" t="s">
        <v>169</v>
      </c>
      <c r="E58" s="105"/>
      <c r="F58" s="105"/>
      <c r="G58" s="105"/>
    </row>
    <row r="59" spans="1:12" x14ac:dyDescent="0.2">
      <c r="A59" s="108">
        <v>2</v>
      </c>
      <c r="B59" t="s">
        <v>18</v>
      </c>
      <c r="C59" s="110">
        <v>0</v>
      </c>
      <c r="D59" s="108" t="s">
        <v>169</v>
      </c>
      <c r="E59" s="108"/>
      <c r="F59" s="105"/>
      <c r="G59" s="105"/>
      <c r="K59" t="s">
        <v>177</v>
      </c>
      <c r="L59" t="s">
        <v>169</v>
      </c>
    </row>
    <row r="60" spans="1:12" x14ac:dyDescent="0.2">
      <c r="A60" s="108">
        <v>2</v>
      </c>
      <c r="B60" t="s">
        <v>56</v>
      </c>
      <c r="C60" s="110">
        <v>0</v>
      </c>
      <c r="D60" s="108" t="s">
        <v>169</v>
      </c>
      <c r="E60" s="108"/>
      <c r="F60" s="105"/>
      <c r="G60" s="105"/>
    </row>
    <row r="61" spans="1:12" x14ac:dyDescent="0.2">
      <c r="A61" s="108">
        <v>2</v>
      </c>
      <c r="B61" t="s">
        <v>65</v>
      </c>
      <c r="C61" s="110">
        <v>0</v>
      </c>
      <c r="D61" s="108" t="s">
        <v>169</v>
      </c>
      <c r="E61" s="108"/>
      <c r="F61" s="105"/>
      <c r="G61" s="105"/>
    </row>
    <row r="62" spans="1:12" x14ac:dyDescent="0.2">
      <c r="A62" s="108">
        <v>2</v>
      </c>
      <c r="B62" t="s">
        <v>66</v>
      </c>
      <c r="C62" s="110">
        <v>0</v>
      </c>
      <c r="D62" s="108" t="s">
        <v>169</v>
      </c>
      <c r="E62" s="108"/>
      <c r="F62" s="105"/>
      <c r="G62" s="105"/>
    </row>
    <row r="63" spans="1:12" x14ac:dyDescent="0.2">
      <c r="A63" s="108">
        <v>2</v>
      </c>
      <c r="B63" t="s">
        <v>67</v>
      </c>
      <c r="C63" s="110">
        <v>0</v>
      </c>
      <c r="D63" s="108" t="s">
        <v>169</v>
      </c>
      <c r="E63" s="108"/>
      <c r="F63" s="105"/>
      <c r="G63" s="105"/>
    </row>
    <row r="64" spans="1:12" x14ac:dyDescent="0.2">
      <c r="A64" s="108">
        <v>2</v>
      </c>
      <c r="B64" t="s">
        <v>68</v>
      </c>
      <c r="C64" s="110">
        <v>0</v>
      </c>
      <c r="D64" s="108" t="s">
        <v>169</v>
      </c>
      <c r="E64" s="108"/>
      <c r="F64" s="105"/>
      <c r="G64" s="105"/>
    </row>
    <row r="65" spans="1:7" x14ac:dyDescent="0.2">
      <c r="A65" s="108">
        <v>2</v>
      </c>
      <c r="B65" t="s">
        <v>69</v>
      </c>
      <c r="C65" s="110">
        <v>0</v>
      </c>
      <c r="D65" s="108" t="s">
        <v>169</v>
      </c>
      <c r="E65" s="108"/>
      <c r="F65" s="105"/>
      <c r="G65" s="105"/>
    </row>
    <row r="66" spans="1:7" x14ac:dyDescent="0.2">
      <c r="A66" s="108">
        <v>2</v>
      </c>
      <c r="B66" t="s">
        <v>55</v>
      </c>
      <c r="C66" s="106">
        <v>0</v>
      </c>
      <c r="D66" s="105" t="s">
        <v>192</v>
      </c>
      <c r="E66" s="105"/>
      <c r="F66" s="105"/>
      <c r="G66" s="105"/>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0BB7F-EAA5-4DCD-A2E3-DCDCD43C83B6}">
  <dimension ref="B1:BG59"/>
  <sheetViews>
    <sheetView workbookViewId="0">
      <selection activeCell="A7" sqref="A7:XFD7"/>
    </sheetView>
  </sheetViews>
  <sheetFormatPr baseColWidth="10" defaultRowHeight="12.75" x14ac:dyDescent="0.2"/>
  <cols>
    <col min="2" max="2" width="73.7109375" bestFit="1" customWidth="1"/>
    <col min="3" max="3" width="42.28515625" bestFit="1" customWidth="1"/>
    <col min="4" max="4" width="55.28515625" bestFit="1" customWidth="1"/>
    <col min="5" max="5" width="26.140625" bestFit="1" customWidth="1"/>
    <col min="6" max="6" width="25.28515625" bestFit="1" customWidth="1"/>
    <col min="7" max="7" width="21.28515625" bestFit="1" customWidth="1"/>
    <col min="8" max="8" width="35.85546875" bestFit="1" customWidth="1"/>
    <col min="9" max="9" width="23.28515625" bestFit="1" customWidth="1"/>
    <col min="10" max="10" width="24.85546875" bestFit="1" customWidth="1"/>
    <col min="11" max="11" width="24" bestFit="1" customWidth="1"/>
    <col min="12" max="12" width="37.85546875" bestFit="1" customWidth="1"/>
    <col min="13" max="13" width="28.85546875" bestFit="1" customWidth="1"/>
    <col min="14" max="14" width="30.140625" bestFit="1" customWidth="1"/>
    <col min="15" max="15" width="26.42578125" bestFit="1" customWidth="1"/>
    <col min="16" max="16" width="30.5703125" bestFit="1" customWidth="1"/>
    <col min="17" max="17" width="30.140625" bestFit="1" customWidth="1"/>
    <col min="18" max="18" width="12" bestFit="1" customWidth="1"/>
    <col min="19" max="19" width="24.140625" bestFit="1" customWidth="1"/>
    <col min="20" max="20" width="49.140625" bestFit="1" customWidth="1"/>
    <col min="21" max="21" width="52.85546875" bestFit="1" customWidth="1"/>
    <col min="22" max="22" width="18.42578125" bestFit="1" customWidth="1"/>
    <col min="23" max="23" width="18.140625" bestFit="1" customWidth="1"/>
    <col min="24" max="24" width="41" bestFit="1" customWidth="1"/>
    <col min="25" max="25" width="50.7109375" bestFit="1" customWidth="1"/>
    <col min="26" max="26" width="45.140625" bestFit="1" customWidth="1"/>
    <col min="27" max="27" width="73.7109375" bestFit="1" customWidth="1"/>
    <col min="28" max="28" width="34.28515625" bestFit="1" customWidth="1"/>
    <col min="29" max="29" width="26.5703125" bestFit="1" customWidth="1"/>
    <col min="30" max="30" width="24.7109375" bestFit="1" customWidth="1"/>
    <col min="31" max="31" width="24.140625" bestFit="1" customWidth="1"/>
    <col min="32" max="32" width="39" bestFit="1" customWidth="1"/>
    <col min="33" max="33" width="11.7109375" bestFit="1" customWidth="1"/>
    <col min="34" max="34" width="43.85546875" bestFit="1" customWidth="1"/>
    <col min="35" max="35" width="45.7109375" bestFit="1" customWidth="1"/>
    <col min="36" max="36" width="33.140625" bestFit="1" customWidth="1"/>
    <col min="37" max="38" width="28.140625" bestFit="1" customWidth="1"/>
    <col min="39" max="39" width="33" bestFit="1" customWidth="1"/>
    <col min="40" max="40" width="41.42578125" bestFit="1" customWidth="1"/>
    <col min="41" max="41" width="19.85546875" bestFit="1" customWidth="1"/>
    <col min="42" max="42" width="31" bestFit="1" customWidth="1"/>
    <col min="43" max="43" width="69.7109375" bestFit="1" customWidth="1"/>
    <col min="44" max="44" width="63.42578125" bestFit="1" customWidth="1"/>
    <col min="45" max="45" width="56.140625" bestFit="1" customWidth="1"/>
    <col min="46" max="46" width="40.5703125" bestFit="1" customWidth="1"/>
    <col min="47" max="47" width="13.140625" bestFit="1" customWidth="1"/>
    <col min="48" max="48" width="19.85546875" bestFit="1" customWidth="1"/>
    <col min="49" max="49" width="27.5703125" bestFit="1" customWidth="1"/>
    <col min="50" max="50" width="30" bestFit="1" customWidth="1"/>
    <col min="51" max="51" width="42" bestFit="1" customWidth="1"/>
    <col min="52" max="52" width="22.5703125" bestFit="1" customWidth="1"/>
    <col min="53" max="53" width="34.42578125" bestFit="1" customWidth="1"/>
    <col min="54" max="54" width="54.5703125" bestFit="1" customWidth="1"/>
    <col min="55" max="55" width="40" bestFit="1" customWidth="1"/>
    <col min="56" max="56" width="26.140625" bestFit="1" customWidth="1"/>
    <col min="57" max="57" width="27.140625" bestFit="1" customWidth="1"/>
    <col min="58" max="58" width="26.7109375" bestFit="1" customWidth="1"/>
    <col min="59" max="59" width="30.85546875" bestFit="1" customWidth="1"/>
  </cols>
  <sheetData>
    <row r="1" spans="2:59" x14ac:dyDescent="0.2">
      <c r="B1" t="s">
        <v>10</v>
      </c>
      <c r="C1" t="s">
        <v>11</v>
      </c>
    </row>
    <row r="2" spans="2:59" x14ac:dyDescent="0.2">
      <c r="B2" t="s">
        <v>12</v>
      </c>
      <c r="C2" t="s">
        <v>13</v>
      </c>
      <c r="D2" t="s">
        <v>14</v>
      </c>
      <c r="E2" t="s">
        <v>15</v>
      </c>
      <c r="F2" t="s">
        <v>16</v>
      </c>
      <c r="G2" t="s">
        <v>17</v>
      </c>
      <c r="H2" t="s">
        <v>18</v>
      </c>
      <c r="I2" t="s">
        <v>19</v>
      </c>
      <c r="J2" t="s">
        <v>20</v>
      </c>
      <c r="K2" t="s">
        <v>21</v>
      </c>
      <c r="L2" t="s">
        <v>22</v>
      </c>
      <c r="M2" t="s">
        <v>23</v>
      </c>
      <c r="N2" t="s">
        <v>24</v>
      </c>
      <c r="O2" t="s">
        <v>25</v>
      </c>
      <c r="P2" t="s">
        <v>26</v>
      </c>
      <c r="Q2" t="s">
        <v>27</v>
      </c>
      <c r="R2" t="s">
        <v>28</v>
      </c>
      <c r="S2" t="s">
        <v>29</v>
      </c>
      <c r="T2" t="s">
        <v>30</v>
      </c>
      <c r="U2" t="s">
        <v>31</v>
      </c>
      <c r="V2" t="s">
        <v>32</v>
      </c>
      <c r="W2" t="s">
        <v>33</v>
      </c>
      <c r="X2" t="s">
        <v>34</v>
      </c>
      <c r="Y2" t="s">
        <v>35</v>
      </c>
      <c r="Z2" t="s">
        <v>36</v>
      </c>
      <c r="AA2" t="s">
        <v>158</v>
      </c>
      <c r="AB2" t="s">
        <v>38</v>
      </c>
      <c r="AC2" t="s">
        <v>39</v>
      </c>
      <c r="AD2" t="s">
        <v>40</v>
      </c>
      <c r="AE2" t="s">
        <v>41</v>
      </c>
      <c r="AF2" t="s">
        <v>42</v>
      </c>
      <c r="AG2" t="s">
        <v>43</v>
      </c>
      <c r="AH2" t="s">
        <v>44</v>
      </c>
      <c r="AI2" t="s">
        <v>45</v>
      </c>
      <c r="AJ2" t="s">
        <v>46</v>
      </c>
      <c r="AK2" t="s">
        <v>47</v>
      </c>
      <c r="AL2" t="s">
        <v>48</v>
      </c>
      <c r="AM2" t="s">
        <v>49</v>
      </c>
      <c r="AN2" t="s">
        <v>50</v>
      </c>
      <c r="AO2" t="s">
        <v>51</v>
      </c>
      <c r="AP2" t="s">
        <v>52</v>
      </c>
      <c r="AQ2" t="s">
        <v>53</v>
      </c>
      <c r="AR2" t="s">
        <v>54</v>
      </c>
      <c r="AS2" t="s">
        <v>55</v>
      </c>
      <c r="AT2" t="s">
        <v>56</v>
      </c>
      <c r="AU2" t="s">
        <v>57</v>
      </c>
      <c r="AV2" t="s">
        <v>58</v>
      </c>
      <c r="AW2" t="s">
        <v>59</v>
      </c>
      <c r="AX2" t="s">
        <v>60</v>
      </c>
      <c r="AY2" t="s">
        <v>61</v>
      </c>
      <c r="AZ2" t="s">
        <v>62</v>
      </c>
      <c r="BA2" t="s">
        <v>63</v>
      </c>
      <c r="BB2" t="s">
        <v>64</v>
      </c>
      <c r="BC2" t="s">
        <v>65</v>
      </c>
      <c r="BD2" t="s">
        <v>66</v>
      </c>
      <c r="BE2" t="s">
        <v>67</v>
      </c>
      <c r="BF2" t="s">
        <v>68</v>
      </c>
      <c r="BG2" t="s">
        <v>69</v>
      </c>
    </row>
    <row r="3" spans="2:59" x14ac:dyDescent="0.2">
      <c r="B3" t="s">
        <v>13</v>
      </c>
      <c r="C3">
        <v>0</v>
      </c>
      <c r="D3">
        <v>0</v>
      </c>
      <c r="E3">
        <v>0</v>
      </c>
      <c r="F3">
        <v>0</v>
      </c>
      <c r="G3">
        <v>13012.003903701829</v>
      </c>
      <c r="H3">
        <v>10484.45496605056</v>
      </c>
      <c r="I3">
        <v>0</v>
      </c>
      <c r="J3">
        <v>0</v>
      </c>
      <c r="K3">
        <v>0</v>
      </c>
      <c r="L3">
        <v>0</v>
      </c>
      <c r="M3">
        <v>0</v>
      </c>
      <c r="N3">
        <v>0</v>
      </c>
      <c r="O3">
        <v>0</v>
      </c>
      <c r="P3">
        <v>0</v>
      </c>
      <c r="Q3">
        <v>0</v>
      </c>
      <c r="R3">
        <v>0</v>
      </c>
      <c r="S3">
        <v>0</v>
      </c>
      <c r="T3">
        <v>0</v>
      </c>
      <c r="U3">
        <v>0</v>
      </c>
      <c r="V3">
        <v>0</v>
      </c>
      <c r="W3">
        <v>0</v>
      </c>
      <c r="X3">
        <v>0</v>
      </c>
      <c r="Y3">
        <v>0</v>
      </c>
      <c r="Z3">
        <v>0</v>
      </c>
      <c r="AA3">
        <v>0</v>
      </c>
      <c r="AB3">
        <v>0</v>
      </c>
      <c r="AC3">
        <v>0</v>
      </c>
      <c r="AD3">
        <v>0</v>
      </c>
      <c r="AE3">
        <v>0</v>
      </c>
      <c r="AF3">
        <v>0</v>
      </c>
      <c r="AG3">
        <v>0</v>
      </c>
      <c r="AH3">
        <v>0</v>
      </c>
      <c r="AI3">
        <v>0</v>
      </c>
      <c r="AJ3">
        <v>0</v>
      </c>
      <c r="AK3">
        <v>0</v>
      </c>
      <c r="AL3">
        <v>0</v>
      </c>
      <c r="AM3">
        <v>0</v>
      </c>
      <c r="AN3">
        <v>0</v>
      </c>
      <c r="AO3">
        <v>0</v>
      </c>
      <c r="AP3">
        <v>0</v>
      </c>
      <c r="AQ3">
        <v>0</v>
      </c>
      <c r="AR3">
        <v>0</v>
      </c>
      <c r="AS3">
        <v>0</v>
      </c>
      <c r="AT3">
        <v>0</v>
      </c>
      <c r="AU3">
        <v>0</v>
      </c>
      <c r="AV3">
        <v>0</v>
      </c>
      <c r="AW3">
        <v>0</v>
      </c>
      <c r="AX3">
        <v>0</v>
      </c>
      <c r="AY3">
        <v>0</v>
      </c>
      <c r="AZ3">
        <v>0</v>
      </c>
      <c r="BA3">
        <v>0</v>
      </c>
      <c r="BB3">
        <v>0</v>
      </c>
      <c r="BC3">
        <v>0</v>
      </c>
      <c r="BD3">
        <v>0</v>
      </c>
      <c r="BE3">
        <v>0</v>
      </c>
      <c r="BF3">
        <v>0</v>
      </c>
      <c r="BG3">
        <v>0</v>
      </c>
    </row>
    <row r="4" spans="2:59" x14ac:dyDescent="0.2">
      <c r="B4" t="s">
        <v>14</v>
      </c>
      <c r="C4">
        <v>0</v>
      </c>
      <c r="D4">
        <v>0</v>
      </c>
      <c r="E4">
        <v>0</v>
      </c>
      <c r="F4">
        <v>0</v>
      </c>
      <c r="G4">
        <v>0</v>
      </c>
      <c r="H4">
        <v>0</v>
      </c>
      <c r="I4">
        <v>0</v>
      </c>
      <c r="J4">
        <v>193975.18279684309</v>
      </c>
      <c r="K4">
        <v>33374.928411702123</v>
      </c>
      <c r="L4">
        <v>29155.344365649195</v>
      </c>
      <c r="M4">
        <v>647.13116677056314</v>
      </c>
      <c r="N4">
        <v>234626.48836807598</v>
      </c>
      <c r="O4">
        <v>75251.539999999994</v>
      </c>
      <c r="P4">
        <v>44213.454272827934</v>
      </c>
      <c r="Q4">
        <v>100867.46570898687</v>
      </c>
      <c r="R4">
        <v>116583.45087623937</v>
      </c>
      <c r="S4">
        <v>18754.849488</v>
      </c>
      <c r="T4">
        <v>0</v>
      </c>
      <c r="U4">
        <v>0</v>
      </c>
      <c r="V4">
        <v>0</v>
      </c>
      <c r="W4">
        <v>0</v>
      </c>
      <c r="X4">
        <v>13538.461538461537</v>
      </c>
      <c r="Y4">
        <v>0</v>
      </c>
      <c r="Z4">
        <v>5060.3133580485919</v>
      </c>
      <c r="AA4">
        <v>0</v>
      </c>
      <c r="AB4">
        <v>0</v>
      </c>
      <c r="AC4">
        <v>0</v>
      </c>
      <c r="AD4">
        <v>0</v>
      </c>
      <c r="AE4">
        <v>0</v>
      </c>
      <c r="AF4">
        <v>37445.627999999997</v>
      </c>
      <c r="AG4">
        <v>0</v>
      </c>
      <c r="AH4">
        <v>0</v>
      </c>
      <c r="AI4">
        <v>0</v>
      </c>
      <c r="AJ4">
        <v>0</v>
      </c>
      <c r="AK4">
        <v>19807.886693096872</v>
      </c>
      <c r="AL4">
        <v>0</v>
      </c>
      <c r="AM4">
        <v>0</v>
      </c>
      <c r="AN4">
        <v>0</v>
      </c>
      <c r="AO4">
        <v>0</v>
      </c>
      <c r="AP4">
        <v>0</v>
      </c>
      <c r="AQ4">
        <v>0</v>
      </c>
      <c r="AR4">
        <v>0</v>
      </c>
      <c r="AS4">
        <v>0</v>
      </c>
      <c r="AT4">
        <v>0</v>
      </c>
      <c r="AU4">
        <v>0</v>
      </c>
      <c r="AV4">
        <v>0</v>
      </c>
      <c r="AW4">
        <v>0</v>
      </c>
      <c r="AX4">
        <v>0</v>
      </c>
      <c r="AY4">
        <v>0</v>
      </c>
      <c r="AZ4">
        <v>0</v>
      </c>
      <c r="BA4">
        <v>0</v>
      </c>
      <c r="BB4">
        <v>0</v>
      </c>
      <c r="BC4">
        <v>0</v>
      </c>
      <c r="BD4">
        <v>0</v>
      </c>
      <c r="BE4">
        <v>0</v>
      </c>
      <c r="BF4">
        <v>0</v>
      </c>
      <c r="BG4">
        <v>0</v>
      </c>
    </row>
    <row r="5" spans="2:59" x14ac:dyDescent="0.2">
      <c r="B5" t="s">
        <v>15</v>
      </c>
      <c r="C5">
        <v>0</v>
      </c>
      <c r="D5">
        <v>0</v>
      </c>
      <c r="E5">
        <v>0</v>
      </c>
      <c r="F5">
        <v>0</v>
      </c>
      <c r="G5">
        <v>0</v>
      </c>
      <c r="H5">
        <v>0</v>
      </c>
      <c r="I5">
        <v>0</v>
      </c>
      <c r="J5">
        <v>0</v>
      </c>
      <c r="K5">
        <v>0</v>
      </c>
      <c r="L5">
        <v>0</v>
      </c>
      <c r="M5">
        <v>0</v>
      </c>
      <c r="N5">
        <v>0</v>
      </c>
      <c r="O5">
        <v>0</v>
      </c>
      <c r="P5">
        <v>0</v>
      </c>
      <c r="Q5">
        <v>0</v>
      </c>
      <c r="R5">
        <v>0</v>
      </c>
      <c r="S5">
        <v>0</v>
      </c>
      <c r="T5">
        <v>0</v>
      </c>
      <c r="U5">
        <v>0</v>
      </c>
      <c r="V5">
        <v>0</v>
      </c>
      <c r="W5">
        <v>0</v>
      </c>
      <c r="X5">
        <v>0</v>
      </c>
      <c r="Y5">
        <v>0</v>
      </c>
      <c r="Z5">
        <v>32728.040911138203</v>
      </c>
      <c r="AA5">
        <v>0</v>
      </c>
      <c r="AB5">
        <v>0</v>
      </c>
      <c r="AC5">
        <v>0</v>
      </c>
      <c r="AD5">
        <v>0</v>
      </c>
      <c r="AE5">
        <v>0</v>
      </c>
      <c r="AF5">
        <v>0</v>
      </c>
      <c r="AG5">
        <v>0</v>
      </c>
      <c r="AH5">
        <v>0</v>
      </c>
      <c r="AI5">
        <v>0</v>
      </c>
      <c r="AJ5">
        <v>0</v>
      </c>
      <c r="AK5">
        <v>0</v>
      </c>
      <c r="AL5">
        <v>49917.542086583679</v>
      </c>
      <c r="AM5">
        <v>0</v>
      </c>
      <c r="AN5">
        <v>0</v>
      </c>
      <c r="AO5">
        <v>11606.948232168535</v>
      </c>
      <c r="AP5">
        <v>0</v>
      </c>
      <c r="AQ5">
        <v>0</v>
      </c>
      <c r="AR5">
        <v>0</v>
      </c>
      <c r="AS5">
        <v>0</v>
      </c>
      <c r="AT5">
        <v>0</v>
      </c>
      <c r="AU5">
        <v>0</v>
      </c>
      <c r="AV5">
        <v>0</v>
      </c>
      <c r="AW5">
        <v>0</v>
      </c>
      <c r="AX5">
        <v>0</v>
      </c>
      <c r="AY5">
        <v>0</v>
      </c>
      <c r="AZ5">
        <v>0</v>
      </c>
      <c r="BA5">
        <v>0</v>
      </c>
      <c r="BB5">
        <v>0</v>
      </c>
      <c r="BC5">
        <v>0</v>
      </c>
      <c r="BD5">
        <v>0</v>
      </c>
      <c r="BE5">
        <v>0</v>
      </c>
      <c r="BF5">
        <v>0</v>
      </c>
      <c r="BG5">
        <v>0</v>
      </c>
    </row>
    <row r="6" spans="2:59" x14ac:dyDescent="0.2">
      <c r="B6" t="s">
        <v>16</v>
      </c>
      <c r="C6">
        <v>0</v>
      </c>
      <c r="D6">
        <v>0</v>
      </c>
      <c r="E6">
        <v>0</v>
      </c>
      <c r="F6">
        <v>0</v>
      </c>
      <c r="G6">
        <v>0</v>
      </c>
      <c r="H6">
        <v>0</v>
      </c>
      <c r="I6">
        <v>0</v>
      </c>
      <c r="J6">
        <v>0</v>
      </c>
      <c r="K6">
        <v>0</v>
      </c>
      <c r="L6">
        <v>0</v>
      </c>
      <c r="M6">
        <v>0</v>
      </c>
      <c r="N6">
        <v>0</v>
      </c>
      <c r="O6">
        <v>0</v>
      </c>
      <c r="P6">
        <v>0</v>
      </c>
      <c r="Q6">
        <v>0</v>
      </c>
      <c r="R6">
        <v>0</v>
      </c>
      <c r="S6">
        <v>0</v>
      </c>
      <c r="T6">
        <v>0</v>
      </c>
      <c r="U6">
        <v>0</v>
      </c>
      <c r="V6">
        <v>0</v>
      </c>
      <c r="W6">
        <v>0</v>
      </c>
      <c r="X6">
        <v>0</v>
      </c>
      <c r="Y6">
        <v>56131.391631637191</v>
      </c>
      <c r="Z6">
        <v>0</v>
      </c>
      <c r="AA6">
        <v>0</v>
      </c>
      <c r="AB6">
        <v>0</v>
      </c>
      <c r="AC6">
        <v>0</v>
      </c>
      <c r="AD6">
        <v>0</v>
      </c>
      <c r="AE6">
        <v>0</v>
      </c>
      <c r="AF6">
        <v>0</v>
      </c>
      <c r="AG6">
        <v>0</v>
      </c>
      <c r="AH6">
        <v>0</v>
      </c>
      <c r="AI6">
        <v>0</v>
      </c>
      <c r="AJ6">
        <v>0</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v>0</v>
      </c>
      <c r="BG6">
        <v>0</v>
      </c>
    </row>
    <row r="7" spans="2:59" x14ac:dyDescent="0.2">
      <c r="B7" t="s">
        <v>17</v>
      </c>
      <c r="C7">
        <v>0</v>
      </c>
      <c r="D7">
        <v>372165.53987350519</v>
      </c>
      <c r="E7">
        <v>0</v>
      </c>
      <c r="F7">
        <v>89615.057703999992</v>
      </c>
      <c r="G7">
        <v>0</v>
      </c>
      <c r="H7">
        <v>123530.00000000001</v>
      </c>
      <c r="I7">
        <v>0</v>
      </c>
      <c r="J7">
        <v>22665.868829999999</v>
      </c>
      <c r="K7">
        <v>12358.650152035256</v>
      </c>
      <c r="L7">
        <v>9640.8404084279973</v>
      </c>
      <c r="M7">
        <v>0</v>
      </c>
      <c r="N7">
        <v>95812.991727149158</v>
      </c>
      <c r="O7">
        <v>23547.943439999995</v>
      </c>
      <c r="P7">
        <v>18801.759023999995</v>
      </c>
      <c r="Q7">
        <v>39962.919365030415</v>
      </c>
      <c r="R7">
        <v>4237.4999999999991</v>
      </c>
      <c r="S7">
        <v>5707.2656879999995</v>
      </c>
      <c r="T7">
        <v>0</v>
      </c>
      <c r="U7">
        <v>0</v>
      </c>
      <c r="V7">
        <v>0</v>
      </c>
      <c r="W7">
        <v>0</v>
      </c>
      <c r="X7">
        <v>0</v>
      </c>
      <c r="Y7">
        <v>76573.562120000002</v>
      </c>
      <c r="Z7">
        <v>66667.855582857141</v>
      </c>
      <c r="AA7">
        <v>0</v>
      </c>
      <c r="AB7">
        <v>0</v>
      </c>
      <c r="AC7">
        <v>0</v>
      </c>
      <c r="AD7">
        <v>0</v>
      </c>
      <c r="AE7">
        <v>0</v>
      </c>
      <c r="AF7">
        <v>18464.098751999994</v>
      </c>
      <c r="AG7">
        <v>0</v>
      </c>
      <c r="AH7">
        <v>0</v>
      </c>
      <c r="AI7">
        <v>0</v>
      </c>
      <c r="AJ7">
        <v>0</v>
      </c>
      <c r="AK7">
        <v>0</v>
      </c>
      <c r="AL7">
        <v>82412.103477936151</v>
      </c>
      <c r="AM7">
        <v>0</v>
      </c>
      <c r="AN7">
        <v>0</v>
      </c>
      <c r="AO7">
        <v>14112.020681914606</v>
      </c>
      <c r="AP7">
        <v>0</v>
      </c>
      <c r="AQ7">
        <v>0</v>
      </c>
      <c r="AR7">
        <v>0</v>
      </c>
      <c r="AS7">
        <v>0</v>
      </c>
      <c r="AT7">
        <v>0</v>
      </c>
      <c r="AU7">
        <v>0</v>
      </c>
      <c r="AV7">
        <v>0</v>
      </c>
      <c r="AW7">
        <v>0</v>
      </c>
      <c r="AX7">
        <v>0</v>
      </c>
      <c r="AY7">
        <v>0</v>
      </c>
      <c r="AZ7">
        <v>0</v>
      </c>
      <c r="BA7">
        <v>0</v>
      </c>
      <c r="BB7">
        <v>0</v>
      </c>
      <c r="BC7">
        <v>0</v>
      </c>
      <c r="BD7">
        <v>0</v>
      </c>
      <c r="BE7">
        <v>0</v>
      </c>
      <c r="BF7">
        <v>0</v>
      </c>
      <c r="BG7">
        <v>0</v>
      </c>
    </row>
    <row r="8" spans="2:59" x14ac:dyDescent="0.2">
      <c r="B8" t="s">
        <v>18</v>
      </c>
      <c r="C8">
        <v>0</v>
      </c>
      <c r="D8">
        <v>78574.703581657464</v>
      </c>
      <c r="E8">
        <v>0</v>
      </c>
      <c r="F8">
        <v>22403.764425999998</v>
      </c>
      <c r="G8">
        <v>0</v>
      </c>
      <c r="H8">
        <v>0</v>
      </c>
      <c r="I8">
        <v>0</v>
      </c>
      <c r="J8">
        <v>5666.4672074999999</v>
      </c>
      <c r="K8">
        <v>3089.662538008814</v>
      </c>
      <c r="L8">
        <v>2410.2101021069993</v>
      </c>
      <c r="M8">
        <v>0</v>
      </c>
      <c r="N8">
        <v>23953.247931787289</v>
      </c>
      <c r="O8">
        <v>5886.9858599999989</v>
      </c>
      <c r="P8">
        <v>4700.4397559999989</v>
      </c>
      <c r="Q8">
        <v>16154.473482969572</v>
      </c>
      <c r="R8">
        <v>1059.3749999999998</v>
      </c>
      <c r="S8">
        <v>1426.8164219999999</v>
      </c>
      <c r="T8">
        <v>0</v>
      </c>
      <c r="U8">
        <v>0</v>
      </c>
      <c r="V8">
        <v>0</v>
      </c>
      <c r="W8">
        <v>0</v>
      </c>
      <c r="X8">
        <v>0</v>
      </c>
      <c r="Y8">
        <v>19143.390530000001</v>
      </c>
      <c r="Z8">
        <v>16666.963895714285</v>
      </c>
      <c r="AA8">
        <v>0</v>
      </c>
      <c r="AB8">
        <v>0</v>
      </c>
      <c r="AC8">
        <v>0</v>
      </c>
      <c r="AD8">
        <v>0</v>
      </c>
      <c r="AE8">
        <v>0</v>
      </c>
      <c r="AF8">
        <v>4616.0246879999986</v>
      </c>
      <c r="AG8">
        <v>0</v>
      </c>
      <c r="AH8">
        <v>0</v>
      </c>
      <c r="AI8">
        <v>0</v>
      </c>
      <c r="AJ8">
        <v>0</v>
      </c>
      <c r="AK8">
        <v>0</v>
      </c>
      <c r="AL8">
        <v>20603.025869484038</v>
      </c>
      <c r="AM8">
        <v>0</v>
      </c>
      <c r="AN8">
        <v>0</v>
      </c>
      <c r="AO8">
        <v>3528.0051704786515</v>
      </c>
      <c r="AP8">
        <v>0</v>
      </c>
      <c r="AQ8">
        <v>0</v>
      </c>
      <c r="AR8">
        <v>0</v>
      </c>
      <c r="AS8">
        <v>0</v>
      </c>
      <c r="AT8">
        <v>0</v>
      </c>
      <c r="AU8">
        <v>0</v>
      </c>
      <c r="AV8">
        <v>0</v>
      </c>
      <c r="AW8">
        <v>0</v>
      </c>
      <c r="AX8">
        <v>0</v>
      </c>
      <c r="AY8">
        <v>0</v>
      </c>
      <c r="AZ8">
        <v>0</v>
      </c>
      <c r="BA8">
        <v>0</v>
      </c>
      <c r="BB8">
        <v>0</v>
      </c>
      <c r="BC8">
        <v>0</v>
      </c>
      <c r="BD8">
        <v>0</v>
      </c>
      <c r="BE8">
        <v>0</v>
      </c>
      <c r="BF8">
        <v>0</v>
      </c>
      <c r="BG8">
        <v>0</v>
      </c>
    </row>
    <row r="9" spans="2:59" x14ac:dyDescent="0.2">
      <c r="B9" t="s">
        <v>19</v>
      </c>
      <c r="C9">
        <v>0</v>
      </c>
      <c r="D9">
        <v>0</v>
      </c>
      <c r="E9">
        <v>0</v>
      </c>
      <c r="F9">
        <v>0</v>
      </c>
      <c r="G9">
        <v>0</v>
      </c>
      <c r="H9">
        <v>0</v>
      </c>
      <c r="I9">
        <v>0</v>
      </c>
      <c r="J9">
        <v>0</v>
      </c>
      <c r="K9">
        <v>0</v>
      </c>
      <c r="L9">
        <v>0</v>
      </c>
      <c r="M9">
        <v>0</v>
      </c>
      <c r="N9">
        <v>0</v>
      </c>
      <c r="O9">
        <v>0</v>
      </c>
      <c r="P9">
        <v>0</v>
      </c>
      <c r="Q9">
        <v>0</v>
      </c>
      <c r="R9">
        <v>0</v>
      </c>
      <c r="S9">
        <v>0</v>
      </c>
      <c r="T9">
        <v>0</v>
      </c>
      <c r="U9">
        <v>0</v>
      </c>
      <c r="V9">
        <v>0</v>
      </c>
      <c r="W9">
        <v>0</v>
      </c>
      <c r="X9">
        <v>0</v>
      </c>
      <c r="Y9">
        <v>0</v>
      </c>
      <c r="Z9">
        <v>0</v>
      </c>
      <c r="AA9">
        <v>0</v>
      </c>
      <c r="AB9">
        <v>0</v>
      </c>
      <c r="AC9">
        <v>0</v>
      </c>
      <c r="AD9">
        <v>0</v>
      </c>
      <c r="AE9">
        <v>0</v>
      </c>
      <c r="AF9">
        <v>0</v>
      </c>
      <c r="AG9">
        <v>0</v>
      </c>
      <c r="AH9">
        <v>0</v>
      </c>
      <c r="AI9">
        <v>0</v>
      </c>
      <c r="AJ9">
        <v>0</v>
      </c>
      <c r="AK9">
        <v>0</v>
      </c>
      <c r="AL9">
        <v>0</v>
      </c>
      <c r="AM9">
        <v>0</v>
      </c>
      <c r="AN9">
        <v>0</v>
      </c>
      <c r="AO9">
        <v>0</v>
      </c>
      <c r="AP9">
        <v>0</v>
      </c>
      <c r="AQ9">
        <v>0</v>
      </c>
      <c r="AR9">
        <v>0</v>
      </c>
      <c r="AS9">
        <v>0</v>
      </c>
      <c r="AT9">
        <v>0</v>
      </c>
      <c r="AU9">
        <v>0</v>
      </c>
      <c r="AV9">
        <v>0</v>
      </c>
      <c r="AW9">
        <v>0</v>
      </c>
      <c r="AX9">
        <v>0</v>
      </c>
      <c r="AY9">
        <v>0</v>
      </c>
      <c r="AZ9">
        <v>0</v>
      </c>
      <c r="BA9">
        <v>0</v>
      </c>
      <c r="BB9">
        <v>0</v>
      </c>
      <c r="BC9">
        <v>0</v>
      </c>
      <c r="BD9">
        <v>0</v>
      </c>
      <c r="BE9">
        <v>0</v>
      </c>
      <c r="BF9">
        <v>0</v>
      </c>
      <c r="BG9">
        <v>0</v>
      </c>
    </row>
    <row r="10" spans="2:59" x14ac:dyDescent="0.2">
      <c r="B10" t="s">
        <v>20</v>
      </c>
      <c r="C10">
        <v>0</v>
      </c>
      <c r="D10">
        <v>0</v>
      </c>
      <c r="E10">
        <v>0</v>
      </c>
      <c r="F10">
        <v>0</v>
      </c>
      <c r="G10">
        <v>0</v>
      </c>
      <c r="H10">
        <v>0</v>
      </c>
      <c r="I10">
        <v>0</v>
      </c>
      <c r="J10">
        <v>0</v>
      </c>
      <c r="K10">
        <v>0</v>
      </c>
      <c r="L10">
        <v>0</v>
      </c>
      <c r="M10">
        <v>0</v>
      </c>
      <c r="N10">
        <v>0</v>
      </c>
      <c r="O10">
        <v>0</v>
      </c>
      <c r="P10">
        <v>0</v>
      </c>
      <c r="Q10">
        <v>0</v>
      </c>
      <c r="R10">
        <v>0</v>
      </c>
      <c r="S10">
        <v>0</v>
      </c>
      <c r="T10">
        <v>0</v>
      </c>
      <c r="U10">
        <v>0</v>
      </c>
      <c r="V10">
        <v>45603.803720000004</v>
      </c>
      <c r="W10">
        <v>1772.3652279365083</v>
      </c>
      <c r="X10">
        <v>0</v>
      </c>
      <c r="Y10">
        <v>0</v>
      </c>
      <c r="Z10">
        <v>0</v>
      </c>
      <c r="AA10">
        <v>0</v>
      </c>
      <c r="AB10">
        <v>755.80372</v>
      </c>
      <c r="AC10">
        <v>0</v>
      </c>
      <c r="AD10">
        <v>11611.490143999999</v>
      </c>
      <c r="AE10">
        <v>4249.9400949999999</v>
      </c>
      <c r="AF10">
        <v>0</v>
      </c>
      <c r="AG10">
        <v>0</v>
      </c>
      <c r="AH10">
        <v>0</v>
      </c>
      <c r="AI10">
        <v>1230.8878312588663</v>
      </c>
      <c r="AJ10">
        <v>0</v>
      </c>
      <c r="AK10">
        <v>0</v>
      </c>
      <c r="AL10">
        <v>0</v>
      </c>
      <c r="AM10">
        <v>0</v>
      </c>
      <c r="AN10">
        <v>0</v>
      </c>
      <c r="AO10">
        <v>0</v>
      </c>
      <c r="AP10">
        <v>60691.123000000007</v>
      </c>
      <c r="AQ10">
        <v>41984.555754000001</v>
      </c>
      <c r="AR10">
        <v>0</v>
      </c>
      <c r="AS10">
        <v>0</v>
      </c>
      <c r="AT10">
        <v>0</v>
      </c>
      <c r="AU10">
        <v>25600</v>
      </c>
      <c r="AV10">
        <v>0</v>
      </c>
      <c r="AW10">
        <v>36000</v>
      </c>
      <c r="AX10">
        <v>3419.4704359944258</v>
      </c>
      <c r="AY10">
        <v>0</v>
      </c>
      <c r="AZ10">
        <v>11250</v>
      </c>
      <c r="BA10">
        <v>0</v>
      </c>
      <c r="BB10">
        <v>0</v>
      </c>
      <c r="BC10">
        <v>0</v>
      </c>
      <c r="BD10">
        <v>0</v>
      </c>
      <c r="BE10">
        <v>0</v>
      </c>
      <c r="BF10">
        <v>0</v>
      </c>
      <c r="BG10">
        <v>0</v>
      </c>
    </row>
    <row r="11" spans="2:59" x14ac:dyDescent="0.2">
      <c r="B11" t="s">
        <v>21</v>
      </c>
      <c r="C11">
        <v>0</v>
      </c>
      <c r="D11">
        <v>0</v>
      </c>
      <c r="E11">
        <v>0</v>
      </c>
      <c r="F11">
        <v>0</v>
      </c>
      <c r="G11">
        <v>0</v>
      </c>
      <c r="H11">
        <v>0</v>
      </c>
      <c r="I11">
        <v>0</v>
      </c>
      <c r="J11">
        <v>0</v>
      </c>
      <c r="K11">
        <v>0</v>
      </c>
      <c r="L11">
        <v>0</v>
      </c>
      <c r="M11">
        <v>0</v>
      </c>
      <c r="N11">
        <v>0</v>
      </c>
      <c r="O11">
        <v>0</v>
      </c>
      <c r="P11">
        <v>0</v>
      </c>
      <c r="Q11">
        <v>0</v>
      </c>
      <c r="R11">
        <v>0</v>
      </c>
      <c r="S11">
        <v>0</v>
      </c>
      <c r="T11">
        <v>0</v>
      </c>
      <c r="U11">
        <v>0</v>
      </c>
      <c r="V11">
        <v>0</v>
      </c>
      <c r="W11">
        <v>1261.9268109523812</v>
      </c>
      <c r="X11">
        <v>0</v>
      </c>
      <c r="Y11">
        <v>0</v>
      </c>
      <c r="Z11">
        <v>0</v>
      </c>
      <c r="AA11">
        <v>0</v>
      </c>
      <c r="AB11">
        <v>0.25567999999998392</v>
      </c>
      <c r="AC11">
        <v>0</v>
      </c>
      <c r="AD11">
        <v>0</v>
      </c>
      <c r="AE11">
        <v>3404.2556800000002</v>
      </c>
      <c r="AF11">
        <v>12300</v>
      </c>
      <c r="AG11">
        <v>0</v>
      </c>
      <c r="AH11">
        <v>0</v>
      </c>
      <c r="AI11">
        <v>0</v>
      </c>
      <c r="AJ11">
        <v>2707.2086799999979</v>
      </c>
      <c r="AK11">
        <v>0</v>
      </c>
      <c r="AL11">
        <v>0</v>
      </c>
      <c r="AM11">
        <v>0</v>
      </c>
      <c r="AN11">
        <v>0</v>
      </c>
      <c r="AO11">
        <v>0</v>
      </c>
      <c r="AP11">
        <v>581.85113000000001</v>
      </c>
      <c r="AQ11">
        <v>16261.193203999999</v>
      </c>
      <c r="AR11">
        <v>0</v>
      </c>
      <c r="AS11">
        <v>0</v>
      </c>
      <c r="AT11">
        <v>0</v>
      </c>
      <c r="AU11">
        <v>10099.619000000001</v>
      </c>
      <c r="AV11">
        <v>0</v>
      </c>
      <c r="AW11">
        <v>17493</v>
      </c>
      <c r="AX11">
        <v>1606.2512442763286</v>
      </c>
      <c r="AY11">
        <v>0</v>
      </c>
      <c r="AZ11">
        <v>0</v>
      </c>
      <c r="BA11">
        <v>0</v>
      </c>
      <c r="BB11">
        <v>0</v>
      </c>
      <c r="BC11">
        <v>0</v>
      </c>
      <c r="BD11">
        <v>0</v>
      </c>
      <c r="BE11">
        <v>0</v>
      </c>
      <c r="BF11">
        <v>0</v>
      </c>
      <c r="BG11">
        <v>0</v>
      </c>
    </row>
    <row r="12" spans="2:59" x14ac:dyDescent="0.2">
      <c r="B12" t="s">
        <v>22</v>
      </c>
      <c r="C12">
        <v>0</v>
      </c>
      <c r="D12">
        <v>0</v>
      </c>
      <c r="E12">
        <v>0</v>
      </c>
      <c r="F12">
        <v>0</v>
      </c>
      <c r="G12">
        <v>0</v>
      </c>
      <c r="H12">
        <v>0</v>
      </c>
      <c r="I12">
        <v>0</v>
      </c>
      <c r="J12">
        <v>0</v>
      </c>
      <c r="K12">
        <v>0</v>
      </c>
      <c r="L12">
        <v>0</v>
      </c>
      <c r="M12">
        <v>0</v>
      </c>
      <c r="N12">
        <v>0</v>
      </c>
      <c r="O12">
        <v>0</v>
      </c>
      <c r="P12">
        <v>0</v>
      </c>
      <c r="Q12">
        <v>0</v>
      </c>
      <c r="R12">
        <v>0</v>
      </c>
      <c r="S12">
        <v>0</v>
      </c>
      <c r="T12">
        <v>0</v>
      </c>
      <c r="U12">
        <v>0</v>
      </c>
      <c r="V12">
        <v>1744.9820500000001</v>
      </c>
      <c r="W12">
        <v>0</v>
      </c>
      <c r="X12">
        <v>0</v>
      </c>
      <c r="Y12">
        <v>0</v>
      </c>
      <c r="Z12">
        <v>0</v>
      </c>
      <c r="AA12">
        <v>0</v>
      </c>
      <c r="AB12">
        <v>0.48204999999995835</v>
      </c>
      <c r="AC12">
        <v>0</v>
      </c>
      <c r="AD12">
        <v>0</v>
      </c>
      <c r="AE12">
        <v>0</v>
      </c>
      <c r="AF12">
        <v>17241</v>
      </c>
      <c r="AG12">
        <v>0</v>
      </c>
      <c r="AH12">
        <v>0</v>
      </c>
      <c r="AI12">
        <v>4923.5513250354652</v>
      </c>
      <c r="AJ12">
        <v>11018.621626</v>
      </c>
      <c r="AK12">
        <v>0</v>
      </c>
      <c r="AL12">
        <v>0</v>
      </c>
      <c r="AM12">
        <v>0</v>
      </c>
      <c r="AN12">
        <v>0</v>
      </c>
      <c r="AO12">
        <v>0</v>
      </c>
      <c r="AP12">
        <v>5016.4040649999988</v>
      </c>
      <c r="AQ12">
        <v>8298.5070640000013</v>
      </c>
      <c r="AR12">
        <v>0</v>
      </c>
      <c r="AS12">
        <v>0</v>
      </c>
      <c r="AT12">
        <v>0</v>
      </c>
      <c r="AU12">
        <v>0</v>
      </c>
      <c r="AV12">
        <v>0</v>
      </c>
      <c r="AW12">
        <v>11250</v>
      </c>
      <c r="AX12">
        <v>2024.6864423651202</v>
      </c>
      <c r="AY12">
        <v>0</v>
      </c>
      <c r="AZ12">
        <v>3960</v>
      </c>
      <c r="BA12">
        <v>831.49714285714288</v>
      </c>
      <c r="BB12">
        <v>0</v>
      </c>
      <c r="BC12">
        <v>0</v>
      </c>
      <c r="BD12">
        <v>0</v>
      </c>
      <c r="BE12">
        <v>0</v>
      </c>
      <c r="BF12">
        <v>0</v>
      </c>
      <c r="BG12">
        <v>0</v>
      </c>
    </row>
    <row r="13" spans="2:59" x14ac:dyDescent="0.2">
      <c r="B13" t="s">
        <v>23</v>
      </c>
      <c r="C13">
        <v>0</v>
      </c>
      <c r="D13">
        <v>0</v>
      </c>
      <c r="E13">
        <v>0</v>
      </c>
      <c r="F13">
        <v>0</v>
      </c>
      <c r="G13">
        <v>0</v>
      </c>
      <c r="H13">
        <v>0</v>
      </c>
      <c r="I13">
        <v>0</v>
      </c>
      <c r="J13">
        <v>0</v>
      </c>
      <c r="K13">
        <v>0</v>
      </c>
      <c r="L13">
        <v>0</v>
      </c>
      <c r="M13">
        <v>0</v>
      </c>
      <c r="N13">
        <v>0</v>
      </c>
      <c r="O13">
        <v>0</v>
      </c>
      <c r="P13">
        <v>0</v>
      </c>
      <c r="Q13">
        <v>0</v>
      </c>
      <c r="R13">
        <v>0</v>
      </c>
      <c r="S13">
        <v>0</v>
      </c>
      <c r="T13">
        <v>0</v>
      </c>
      <c r="U13">
        <v>0</v>
      </c>
      <c r="V13">
        <v>0</v>
      </c>
      <c r="W13">
        <v>0</v>
      </c>
      <c r="X13">
        <v>0</v>
      </c>
      <c r="Y13">
        <v>0</v>
      </c>
      <c r="Z13">
        <v>0</v>
      </c>
      <c r="AA13">
        <v>0</v>
      </c>
      <c r="AB13">
        <v>0</v>
      </c>
      <c r="AC13">
        <v>0</v>
      </c>
      <c r="AD13">
        <v>0</v>
      </c>
      <c r="AE13">
        <v>0</v>
      </c>
      <c r="AF13">
        <v>0</v>
      </c>
      <c r="AG13">
        <v>0</v>
      </c>
      <c r="AH13">
        <v>0</v>
      </c>
      <c r="AI13">
        <v>0</v>
      </c>
      <c r="AJ13">
        <v>2508.3115640000005</v>
      </c>
      <c r="AK13">
        <v>0</v>
      </c>
      <c r="AL13">
        <v>0</v>
      </c>
      <c r="AM13">
        <v>0</v>
      </c>
      <c r="AN13">
        <v>0</v>
      </c>
      <c r="AO13">
        <v>0</v>
      </c>
      <c r="AP13">
        <v>0</v>
      </c>
      <c r="AQ13">
        <v>7488.8058419999988</v>
      </c>
      <c r="AR13">
        <v>0</v>
      </c>
      <c r="AS13">
        <v>0</v>
      </c>
      <c r="AT13">
        <v>0</v>
      </c>
      <c r="AU13">
        <v>0</v>
      </c>
      <c r="AV13">
        <v>0</v>
      </c>
      <c r="AW13">
        <v>6392</v>
      </c>
      <c r="AX13">
        <v>0</v>
      </c>
      <c r="AY13">
        <v>0</v>
      </c>
      <c r="AZ13">
        <v>0</v>
      </c>
      <c r="BA13">
        <v>0</v>
      </c>
      <c r="BB13">
        <v>0</v>
      </c>
      <c r="BC13">
        <v>0</v>
      </c>
      <c r="BD13">
        <v>0</v>
      </c>
      <c r="BE13">
        <v>0</v>
      </c>
      <c r="BF13">
        <v>0</v>
      </c>
      <c r="BG13">
        <v>0</v>
      </c>
    </row>
    <row r="14" spans="2:59" x14ac:dyDescent="0.2">
      <c r="B14" t="s">
        <v>24</v>
      </c>
      <c r="C14">
        <v>0</v>
      </c>
      <c r="D14">
        <v>0</v>
      </c>
      <c r="E14">
        <v>0</v>
      </c>
      <c r="F14">
        <v>0</v>
      </c>
      <c r="G14">
        <v>0</v>
      </c>
      <c r="H14">
        <v>0</v>
      </c>
      <c r="I14">
        <v>0</v>
      </c>
      <c r="J14">
        <v>0</v>
      </c>
      <c r="K14">
        <v>0</v>
      </c>
      <c r="L14">
        <v>0</v>
      </c>
      <c r="M14">
        <v>0</v>
      </c>
      <c r="N14">
        <v>0</v>
      </c>
      <c r="O14">
        <v>0</v>
      </c>
      <c r="P14">
        <v>0</v>
      </c>
      <c r="Q14">
        <v>0</v>
      </c>
      <c r="R14">
        <v>0</v>
      </c>
      <c r="S14">
        <v>0</v>
      </c>
      <c r="T14">
        <v>0</v>
      </c>
      <c r="U14">
        <v>0</v>
      </c>
      <c r="V14">
        <v>19030.533599999995</v>
      </c>
      <c r="W14">
        <v>15798.553221746042</v>
      </c>
      <c r="X14">
        <v>3895.5071689667484</v>
      </c>
      <c r="Y14">
        <v>0</v>
      </c>
      <c r="Z14">
        <v>0</v>
      </c>
      <c r="AA14">
        <v>0.3</v>
      </c>
      <c r="AB14">
        <v>0</v>
      </c>
      <c r="AC14">
        <v>18712.490830000002</v>
      </c>
      <c r="AD14">
        <v>4700.7226099999998</v>
      </c>
      <c r="AE14">
        <v>8244.5941875000008</v>
      </c>
      <c r="AF14">
        <v>77739.335659999997</v>
      </c>
      <c r="AG14">
        <v>0</v>
      </c>
      <c r="AH14">
        <v>1349.8801019999999</v>
      </c>
      <c r="AI14">
        <v>410.29594375295545</v>
      </c>
      <c r="AJ14">
        <v>13685.930279999999</v>
      </c>
      <c r="AK14">
        <v>0</v>
      </c>
      <c r="AL14">
        <v>0</v>
      </c>
      <c r="AM14">
        <v>0</v>
      </c>
      <c r="AN14">
        <v>0</v>
      </c>
      <c r="AO14">
        <v>0</v>
      </c>
      <c r="AP14">
        <v>11890.008517499999</v>
      </c>
      <c r="AQ14">
        <v>6160.44769</v>
      </c>
      <c r="AR14">
        <v>0</v>
      </c>
      <c r="AS14">
        <v>0</v>
      </c>
      <c r="AT14">
        <v>0</v>
      </c>
      <c r="AU14">
        <v>8340.1032300000006</v>
      </c>
      <c r="AV14">
        <v>100.10323</v>
      </c>
      <c r="AW14">
        <v>113202.68398</v>
      </c>
      <c r="AX14">
        <v>4935.3713887716494</v>
      </c>
      <c r="AY14">
        <v>8900.7226100000007</v>
      </c>
      <c r="AZ14">
        <v>133903.29474126504</v>
      </c>
      <c r="BA14">
        <v>84838.097767142797</v>
      </c>
      <c r="BB14">
        <v>2642.0645999999997</v>
      </c>
      <c r="BC14">
        <v>0</v>
      </c>
      <c r="BD14">
        <v>0</v>
      </c>
      <c r="BE14">
        <v>0</v>
      </c>
      <c r="BF14">
        <v>0</v>
      </c>
      <c r="BG14">
        <v>0</v>
      </c>
    </row>
    <row r="15" spans="2:59" x14ac:dyDescent="0.2">
      <c r="B15" t="s">
        <v>25</v>
      </c>
      <c r="C15">
        <v>0</v>
      </c>
      <c r="D15">
        <v>0</v>
      </c>
      <c r="E15">
        <v>0</v>
      </c>
      <c r="F15">
        <v>0</v>
      </c>
      <c r="G15">
        <v>0</v>
      </c>
      <c r="H15">
        <v>0</v>
      </c>
      <c r="I15">
        <v>0</v>
      </c>
      <c r="J15">
        <v>0</v>
      </c>
      <c r="K15">
        <v>0</v>
      </c>
      <c r="L15">
        <v>0</v>
      </c>
      <c r="M15">
        <v>0</v>
      </c>
      <c r="N15">
        <v>0</v>
      </c>
      <c r="O15">
        <v>0</v>
      </c>
      <c r="P15">
        <v>0</v>
      </c>
      <c r="Q15">
        <v>0</v>
      </c>
      <c r="R15">
        <v>0</v>
      </c>
      <c r="S15">
        <v>0</v>
      </c>
      <c r="T15">
        <v>0</v>
      </c>
      <c r="U15">
        <v>0</v>
      </c>
      <c r="V15">
        <v>57627.5</v>
      </c>
      <c r="W15">
        <v>4801.2326388888896</v>
      </c>
      <c r="X15">
        <v>298.59456691272953</v>
      </c>
      <c r="Y15">
        <v>0</v>
      </c>
      <c r="Z15">
        <v>0</v>
      </c>
      <c r="AA15">
        <v>0</v>
      </c>
      <c r="AB15">
        <v>0</v>
      </c>
      <c r="AC15">
        <v>0</v>
      </c>
      <c r="AD15">
        <v>0</v>
      </c>
      <c r="AE15">
        <v>0</v>
      </c>
      <c r="AF15">
        <v>48843</v>
      </c>
      <c r="AG15">
        <v>0</v>
      </c>
      <c r="AH15">
        <v>0</v>
      </c>
      <c r="AI15">
        <v>7795.6229313061531</v>
      </c>
      <c r="AJ15">
        <v>0</v>
      </c>
      <c r="AK15">
        <v>0</v>
      </c>
      <c r="AL15">
        <v>0</v>
      </c>
      <c r="AM15">
        <v>0</v>
      </c>
      <c r="AN15">
        <v>0</v>
      </c>
      <c r="AO15">
        <v>0</v>
      </c>
      <c r="AP15">
        <v>0</v>
      </c>
      <c r="AQ15">
        <v>0</v>
      </c>
      <c r="AR15">
        <v>0</v>
      </c>
      <c r="AS15">
        <v>0</v>
      </c>
      <c r="AT15">
        <v>0</v>
      </c>
      <c r="AU15">
        <v>1512</v>
      </c>
      <c r="AV15">
        <v>0</v>
      </c>
      <c r="AW15">
        <v>5000</v>
      </c>
      <c r="AX15">
        <v>449.93032052558232</v>
      </c>
      <c r="AY15">
        <v>0</v>
      </c>
      <c r="AZ15">
        <v>11229.023496547352</v>
      </c>
      <c r="BA15">
        <v>0</v>
      </c>
      <c r="BB15">
        <v>1512</v>
      </c>
      <c r="BC15">
        <v>0</v>
      </c>
      <c r="BD15">
        <v>0</v>
      </c>
      <c r="BE15">
        <v>0</v>
      </c>
      <c r="BF15">
        <v>0</v>
      </c>
      <c r="BG15">
        <v>0</v>
      </c>
    </row>
    <row r="16" spans="2:59" x14ac:dyDescent="0.2">
      <c r="B16" t="s">
        <v>26</v>
      </c>
      <c r="C16">
        <v>0</v>
      </c>
      <c r="D16">
        <v>0</v>
      </c>
      <c r="E16">
        <v>0</v>
      </c>
      <c r="F16">
        <v>0</v>
      </c>
      <c r="G16">
        <v>0</v>
      </c>
      <c r="H16">
        <v>0</v>
      </c>
      <c r="I16">
        <v>0</v>
      </c>
      <c r="J16">
        <v>0</v>
      </c>
      <c r="K16">
        <v>0</v>
      </c>
      <c r="L16">
        <v>0</v>
      </c>
      <c r="M16">
        <v>0</v>
      </c>
      <c r="N16">
        <v>0</v>
      </c>
      <c r="O16">
        <v>0</v>
      </c>
      <c r="P16">
        <v>0</v>
      </c>
      <c r="Q16">
        <v>0</v>
      </c>
      <c r="R16">
        <v>0</v>
      </c>
      <c r="S16">
        <v>0</v>
      </c>
      <c r="T16">
        <v>0</v>
      </c>
      <c r="U16">
        <v>0</v>
      </c>
      <c r="V16">
        <v>3861.5</v>
      </c>
      <c r="W16">
        <v>205.76711309523807</v>
      </c>
      <c r="X16">
        <v>217.39147646935271</v>
      </c>
      <c r="Y16">
        <v>0</v>
      </c>
      <c r="Z16">
        <v>0</v>
      </c>
      <c r="AA16">
        <v>0</v>
      </c>
      <c r="AB16">
        <v>0</v>
      </c>
      <c r="AC16">
        <v>0</v>
      </c>
      <c r="AD16">
        <v>179.75266319999992</v>
      </c>
      <c r="AE16">
        <v>0</v>
      </c>
      <c r="AF16">
        <v>24271.724999999999</v>
      </c>
      <c r="AG16">
        <v>0</v>
      </c>
      <c r="AH16">
        <v>0</v>
      </c>
      <c r="AI16">
        <v>2461.7756625177317</v>
      </c>
      <c r="AJ16">
        <v>0</v>
      </c>
      <c r="AK16">
        <v>0</v>
      </c>
      <c r="AL16">
        <v>0</v>
      </c>
      <c r="AM16">
        <v>0</v>
      </c>
      <c r="AN16">
        <v>0</v>
      </c>
      <c r="AO16">
        <v>0</v>
      </c>
      <c r="AP16">
        <v>833.59100824733719</v>
      </c>
      <c r="AQ16">
        <v>0</v>
      </c>
      <c r="AR16">
        <v>0</v>
      </c>
      <c r="AS16">
        <v>0</v>
      </c>
      <c r="AT16">
        <v>0</v>
      </c>
      <c r="AU16">
        <v>1104</v>
      </c>
      <c r="AV16">
        <v>0</v>
      </c>
      <c r="AW16">
        <v>7638.7386655659202</v>
      </c>
      <c r="AX16">
        <v>1048.4481922797331</v>
      </c>
      <c r="AY16">
        <v>0</v>
      </c>
      <c r="AZ16">
        <v>6472.0269995872186</v>
      </c>
      <c r="BA16">
        <v>0</v>
      </c>
      <c r="BB16">
        <v>988.67116659786984</v>
      </c>
      <c r="BC16">
        <v>0</v>
      </c>
      <c r="BD16">
        <v>0</v>
      </c>
      <c r="BE16">
        <v>0</v>
      </c>
      <c r="BF16">
        <v>0</v>
      </c>
      <c r="BG16">
        <v>0</v>
      </c>
    </row>
    <row r="17" spans="2:59" x14ac:dyDescent="0.2">
      <c r="B17" t="s">
        <v>27</v>
      </c>
      <c r="C17">
        <v>0</v>
      </c>
      <c r="D17">
        <v>0</v>
      </c>
      <c r="E17">
        <v>0</v>
      </c>
      <c r="F17">
        <v>0</v>
      </c>
      <c r="G17">
        <v>0</v>
      </c>
      <c r="H17">
        <v>0</v>
      </c>
      <c r="I17">
        <v>0</v>
      </c>
      <c r="J17">
        <v>0</v>
      </c>
      <c r="K17">
        <v>0</v>
      </c>
      <c r="L17">
        <v>0</v>
      </c>
      <c r="M17">
        <v>0</v>
      </c>
      <c r="N17">
        <v>0</v>
      </c>
      <c r="O17">
        <v>0</v>
      </c>
      <c r="P17">
        <v>0</v>
      </c>
      <c r="Q17">
        <v>0</v>
      </c>
      <c r="R17">
        <v>0</v>
      </c>
      <c r="S17">
        <v>0</v>
      </c>
      <c r="T17">
        <v>0</v>
      </c>
      <c r="U17">
        <v>0</v>
      </c>
      <c r="V17">
        <v>71885</v>
      </c>
      <c r="W17">
        <v>2743.5615079365084</v>
      </c>
      <c r="X17">
        <v>1231.9834994269813</v>
      </c>
      <c r="Y17">
        <v>0</v>
      </c>
      <c r="Z17">
        <v>0</v>
      </c>
      <c r="AA17">
        <v>0</v>
      </c>
      <c r="AB17">
        <v>0</v>
      </c>
      <c r="AC17">
        <v>0</v>
      </c>
      <c r="AD17">
        <v>0</v>
      </c>
      <c r="AE17">
        <v>0</v>
      </c>
      <c r="AF17">
        <v>116928.5</v>
      </c>
      <c r="AG17">
        <v>0</v>
      </c>
      <c r="AH17">
        <v>0</v>
      </c>
      <c r="AI17">
        <v>2051.4797187647773</v>
      </c>
      <c r="AJ17">
        <v>0</v>
      </c>
      <c r="AK17">
        <v>0</v>
      </c>
      <c r="AL17">
        <v>0</v>
      </c>
      <c r="AM17">
        <v>0</v>
      </c>
      <c r="AN17">
        <v>0</v>
      </c>
      <c r="AO17">
        <v>0</v>
      </c>
      <c r="AP17">
        <v>0</v>
      </c>
      <c r="AQ17">
        <v>0</v>
      </c>
      <c r="AR17">
        <v>0</v>
      </c>
      <c r="AS17">
        <v>0</v>
      </c>
      <c r="AT17">
        <v>0</v>
      </c>
      <c r="AU17">
        <v>810</v>
      </c>
      <c r="AV17">
        <v>0</v>
      </c>
      <c r="AW17">
        <v>2500</v>
      </c>
      <c r="AX17">
        <v>224.96516026279116</v>
      </c>
      <c r="AY17">
        <v>0</v>
      </c>
      <c r="AZ17">
        <v>2000</v>
      </c>
      <c r="BA17">
        <v>0</v>
      </c>
      <c r="BB17">
        <v>810</v>
      </c>
      <c r="BC17">
        <v>0</v>
      </c>
      <c r="BD17">
        <v>0</v>
      </c>
      <c r="BE17">
        <v>0</v>
      </c>
      <c r="BF17">
        <v>0</v>
      </c>
      <c r="BG17">
        <v>0</v>
      </c>
    </row>
    <row r="18" spans="2:59" x14ac:dyDescent="0.2">
      <c r="B18" t="s">
        <v>28</v>
      </c>
      <c r="C18">
        <v>0</v>
      </c>
      <c r="D18">
        <v>0</v>
      </c>
      <c r="E18">
        <v>0</v>
      </c>
      <c r="F18">
        <v>0</v>
      </c>
      <c r="G18">
        <v>0</v>
      </c>
      <c r="H18">
        <v>0</v>
      </c>
      <c r="I18">
        <v>0</v>
      </c>
      <c r="J18">
        <v>0</v>
      </c>
      <c r="K18">
        <v>0</v>
      </c>
      <c r="L18">
        <v>0</v>
      </c>
      <c r="M18">
        <v>0</v>
      </c>
      <c r="N18">
        <v>0</v>
      </c>
      <c r="O18">
        <v>0</v>
      </c>
      <c r="P18">
        <v>0</v>
      </c>
      <c r="Q18">
        <v>0</v>
      </c>
      <c r="R18">
        <v>0</v>
      </c>
      <c r="S18">
        <v>0</v>
      </c>
      <c r="T18">
        <v>0</v>
      </c>
      <c r="U18">
        <v>0</v>
      </c>
      <c r="V18">
        <v>0</v>
      </c>
      <c r="W18">
        <v>0</v>
      </c>
      <c r="X18">
        <v>0</v>
      </c>
      <c r="Y18">
        <v>0</v>
      </c>
      <c r="Z18">
        <v>0</v>
      </c>
      <c r="AA18">
        <v>0</v>
      </c>
      <c r="AB18">
        <v>0</v>
      </c>
      <c r="AC18">
        <v>0</v>
      </c>
      <c r="AD18">
        <v>0</v>
      </c>
      <c r="AE18">
        <v>0</v>
      </c>
      <c r="AF18">
        <v>0</v>
      </c>
      <c r="AG18">
        <v>179069.353</v>
      </c>
      <c r="AH18">
        <v>0</v>
      </c>
      <c r="AI18">
        <v>0</v>
      </c>
      <c r="AJ18">
        <v>0</v>
      </c>
      <c r="AK18">
        <v>0</v>
      </c>
      <c r="AL18">
        <v>0</v>
      </c>
      <c r="AM18">
        <v>0</v>
      </c>
      <c r="AN18">
        <v>0</v>
      </c>
      <c r="AO18">
        <v>0</v>
      </c>
      <c r="AP18">
        <v>0</v>
      </c>
      <c r="AQ18">
        <v>0</v>
      </c>
      <c r="AR18">
        <v>0</v>
      </c>
      <c r="AS18">
        <v>0</v>
      </c>
      <c r="AT18">
        <v>0</v>
      </c>
      <c r="AU18">
        <v>0</v>
      </c>
      <c r="AV18">
        <v>0</v>
      </c>
      <c r="AW18">
        <v>0</v>
      </c>
      <c r="AX18">
        <v>0</v>
      </c>
      <c r="AY18">
        <v>0</v>
      </c>
      <c r="AZ18">
        <v>0</v>
      </c>
      <c r="BA18">
        <v>0</v>
      </c>
      <c r="BB18">
        <v>0</v>
      </c>
      <c r="BC18">
        <v>0</v>
      </c>
      <c r="BD18">
        <v>0</v>
      </c>
      <c r="BE18">
        <v>0</v>
      </c>
      <c r="BF18">
        <v>0</v>
      </c>
      <c r="BG18">
        <v>0</v>
      </c>
    </row>
    <row r="19" spans="2:59" x14ac:dyDescent="0.2">
      <c r="B19" t="s">
        <v>29</v>
      </c>
      <c r="C19">
        <v>0</v>
      </c>
      <c r="D19">
        <v>0</v>
      </c>
      <c r="E19">
        <v>0</v>
      </c>
      <c r="F19">
        <v>0</v>
      </c>
      <c r="G19">
        <v>0</v>
      </c>
      <c r="H19">
        <v>0</v>
      </c>
      <c r="I19">
        <v>0</v>
      </c>
      <c r="J19">
        <v>0</v>
      </c>
      <c r="K19">
        <v>0</v>
      </c>
      <c r="L19">
        <v>0</v>
      </c>
      <c r="M19">
        <v>0</v>
      </c>
      <c r="N19">
        <v>0</v>
      </c>
      <c r="O19">
        <v>0</v>
      </c>
      <c r="P19">
        <v>0</v>
      </c>
      <c r="Q19">
        <v>0</v>
      </c>
      <c r="R19">
        <v>0</v>
      </c>
      <c r="S19">
        <v>0</v>
      </c>
      <c r="T19">
        <v>0</v>
      </c>
      <c r="U19">
        <v>0</v>
      </c>
      <c r="V19">
        <v>0</v>
      </c>
      <c r="W19">
        <v>0</v>
      </c>
      <c r="X19">
        <v>25280.128999999994</v>
      </c>
      <c r="Y19">
        <v>0</v>
      </c>
      <c r="Z19">
        <v>0</v>
      </c>
      <c r="AA19">
        <v>0</v>
      </c>
      <c r="AB19">
        <v>0</v>
      </c>
      <c r="AC19">
        <v>0</v>
      </c>
      <c r="AD19">
        <v>0</v>
      </c>
      <c r="AE19">
        <v>0</v>
      </c>
      <c r="AF19">
        <v>0</v>
      </c>
      <c r="AG19">
        <v>0</v>
      </c>
      <c r="AH19">
        <v>0</v>
      </c>
      <c r="AI19">
        <v>0</v>
      </c>
      <c r="AJ19">
        <v>0</v>
      </c>
      <c r="AK19">
        <v>0</v>
      </c>
      <c r="AL19">
        <v>0</v>
      </c>
      <c r="AM19">
        <v>0</v>
      </c>
      <c r="AN19">
        <v>0</v>
      </c>
      <c r="AO19">
        <v>0</v>
      </c>
      <c r="AP19">
        <v>0</v>
      </c>
      <c r="AQ19">
        <v>0</v>
      </c>
      <c r="AR19">
        <v>0</v>
      </c>
      <c r="AS19">
        <v>0</v>
      </c>
      <c r="AT19">
        <v>0</v>
      </c>
      <c r="AU19">
        <v>0</v>
      </c>
      <c r="AV19">
        <v>0</v>
      </c>
      <c r="AW19">
        <v>0</v>
      </c>
      <c r="AX19">
        <v>0</v>
      </c>
      <c r="AY19">
        <v>0</v>
      </c>
      <c r="AZ19">
        <v>0</v>
      </c>
      <c r="BA19">
        <v>0</v>
      </c>
      <c r="BB19">
        <v>0</v>
      </c>
      <c r="BC19">
        <v>0</v>
      </c>
      <c r="BD19">
        <v>0</v>
      </c>
      <c r="BE19">
        <v>0</v>
      </c>
      <c r="BF19">
        <v>0</v>
      </c>
      <c r="BG19">
        <v>0</v>
      </c>
    </row>
    <row r="20" spans="2:59" x14ac:dyDescent="0.2">
      <c r="B20" t="s">
        <v>30</v>
      </c>
      <c r="C20">
        <v>0</v>
      </c>
      <c r="D20">
        <v>0</v>
      </c>
      <c r="E20">
        <v>0</v>
      </c>
      <c r="F20">
        <v>0</v>
      </c>
      <c r="G20">
        <v>0</v>
      </c>
      <c r="H20">
        <v>0</v>
      </c>
      <c r="I20">
        <v>0</v>
      </c>
      <c r="J20">
        <v>0</v>
      </c>
      <c r="K20">
        <v>0</v>
      </c>
      <c r="L20">
        <v>0</v>
      </c>
      <c r="M20">
        <v>0</v>
      </c>
      <c r="N20">
        <v>0</v>
      </c>
      <c r="O20">
        <v>0</v>
      </c>
      <c r="P20">
        <v>0</v>
      </c>
      <c r="Q20">
        <v>0</v>
      </c>
      <c r="R20">
        <v>0</v>
      </c>
      <c r="S20">
        <v>0</v>
      </c>
      <c r="T20">
        <v>0</v>
      </c>
      <c r="U20">
        <v>0</v>
      </c>
      <c r="V20">
        <v>0</v>
      </c>
      <c r="W20">
        <v>0</v>
      </c>
      <c r="X20">
        <v>0</v>
      </c>
      <c r="Y20">
        <v>0</v>
      </c>
      <c r="Z20">
        <v>33887.98599999999</v>
      </c>
      <c r="AA20">
        <v>0</v>
      </c>
      <c r="AB20">
        <v>0</v>
      </c>
      <c r="AC20">
        <v>0</v>
      </c>
      <c r="AD20">
        <v>0</v>
      </c>
      <c r="AE20">
        <v>0</v>
      </c>
      <c r="AF20">
        <v>0</v>
      </c>
      <c r="AG20">
        <v>0</v>
      </c>
      <c r="AH20">
        <v>0</v>
      </c>
      <c r="AI20">
        <v>0</v>
      </c>
      <c r="AJ20">
        <v>0</v>
      </c>
      <c r="AK20">
        <v>0</v>
      </c>
      <c r="AL20">
        <v>49621.816065842177</v>
      </c>
      <c r="AM20">
        <v>0</v>
      </c>
      <c r="AN20">
        <v>0</v>
      </c>
      <c r="AO20">
        <v>2226.6435986159167</v>
      </c>
      <c r="AP20">
        <v>0</v>
      </c>
      <c r="AQ20">
        <v>0</v>
      </c>
      <c r="AR20">
        <v>0</v>
      </c>
      <c r="AS20">
        <v>0</v>
      </c>
      <c r="AT20">
        <v>0</v>
      </c>
      <c r="AU20">
        <v>0</v>
      </c>
      <c r="AV20">
        <v>0</v>
      </c>
      <c r="AW20">
        <v>0</v>
      </c>
      <c r="AX20">
        <v>0</v>
      </c>
      <c r="AY20">
        <v>0</v>
      </c>
      <c r="AZ20">
        <v>0</v>
      </c>
      <c r="BA20">
        <v>0</v>
      </c>
      <c r="BB20">
        <v>0</v>
      </c>
      <c r="BC20">
        <v>0</v>
      </c>
      <c r="BD20">
        <v>0</v>
      </c>
      <c r="BE20">
        <v>0</v>
      </c>
      <c r="BF20">
        <v>0</v>
      </c>
      <c r="BG20">
        <v>0</v>
      </c>
    </row>
    <row r="21" spans="2:59" x14ac:dyDescent="0.2">
      <c r="B21" t="s">
        <v>31</v>
      </c>
      <c r="C21">
        <v>0</v>
      </c>
      <c r="D21">
        <v>0</v>
      </c>
      <c r="E21">
        <v>0</v>
      </c>
      <c r="F21">
        <v>0</v>
      </c>
      <c r="G21">
        <v>0</v>
      </c>
      <c r="H21">
        <v>0</v>
      </c>
      <c r="I21">
        <v>0</v>
      </c>
      <c r="J21">
        <v>0</v>
      </c>
      <c r="K21">
        <v>0</v>
      </c>
      <c r="L21">
        <v>0</v>
      </c>
      <c r="M21">
        <v>0</v>
      </c>
      <c r="N21">
        <v>0</v>
      </c>
      <c r="O21">
        <v>0</v>
      </c>
      <c r="P21">
        <v>0</v>
      </c>
      <c r="Q21">
        <v>0</v>
      </c>
      <c r="R21">
        <v>0</v>
      </c>
      <c r="S21">
        <v>0</v>
      </c>
      <c r="T21">
        <v>0</v>
      </c>
      <c r="U21">
        <v>0</v>
      </c>
      <c r="V21">
        <v>0</v>
      </c>
      <c r="W21">
        <v>0</v>
      </c>
      <c r="X21">
        <v>0</v>
      </c>
      <c r="Y21">
        <v>68293.897279355559</v>
      </c>
      <c r="Z21">
        <v>0</v>
      </c>
      <c r="AA21">
        <v>0</v>
      </c>
      <c r="AB21">
        <v>0</v>
      </c>
      <c r="AC21">
        <v>0</v>
      </c>
      <c r="AD21">
        <v>0</v>
      </c>
      <c r="AE21">
        <v>0</v>
      </c>
      <c r="AF21">
        <v>0</v>
      </c>
      <c r="AG21">
        <v>0</v>
      </c>
      <c r="AH21">
        <v>0</v>
      </c>
      <c r="AI21">
        <v>0</v>
      </c>
      <c r="AJ21">
        <v>0</v>
      </c>
      <c r="AK21">
        <v>0</v>
      </c>
      <c r="AL21">
        <v>0</v>
      </c>
      <c r="AM21">
        <v>0</v>
      </c>
      <c r="AN21">
        <v>0</v>
      </c>
      <c r="AO21">
        <v>0</v>
      </c>
      <c r="AP21">
        <v>0</v>
      </c>
      <c r="AQ21">
        <v>0</v>
      </c>
      <c r="AR21">
        <v>18975.245449884358</v>
      </c>
      <c r="AS21">
        <v>0</v>
      </c>
      <c r="AT21">
        <v>0</v>
      </c>
      <c r="AU21">
        <v>0</v>
      </c>
      <c r="AV21">
        <v>0</v>
      </c>
      <c r="AW21">
        <v>0</v>
      </c>
      <c r="AX21">
        <v>0</v>
      </c>
      <c r="AY21">
        <v>0</v>
      </c>
      <c r="AZ21">
        <v>0</v>
      </c>
      <c r="BA21">
        <v>0</v>
      </c>
      <c r="BB21">
        <v>0</v>
      </c>
      <c r="BC21">
        <v>0</v>
      </c>
      <c r="BD21">
        <v>0</v>
      </c>
      <c r="BE21">
        <v>0</v>
      </c>
      <c r="BF21">
        <v>0</v>
      </c>
      <c r="BG21">
        <v>0</v>
      </c>
    </row>
    <row r="22" spans="2:59" x14ac:dyDescent="0.2">
      <c r="B22" t="s">
        <v>32</v>
      </c>
      <c r="C22">
        <v>0</v>
      </c>
      <c r="D22">
        <v>0</v>
      </c>
      <c r="E22">
        <v>0</v>
      </c>
      <c r="F22">
        <v>0</v>
      </c>
      <c r="G22">
        <v>0</v>
      </c>
      <c r="H22">
        <v>0</v>
      </c>
      <c r="I22">
        <v>0</v>
      </c>
      <c r="J22">
        <v>0</v>
      </c>
      <c r="K22">
        <v>0</v>
      </c>
      <c r="L22">
        <v>0</v>
      </c>
      <c r="M22">
        <v>0</v>
      </c>
      <c r="N22">
        <v>0</v>
      </c>
      <c r="O22">
        <v>0</v>
      </c>
      <c r="P22">
        <v>0</v>
      </c>
      <c r="Q22">
        <v>0</v>
      </c>
      <c r="R22">
        <v>0</v>
      </c>
      <c r="S22">
        <v>0</v>
      </c>
      <c r="T22">
        <v>0</v>
      </c>
      <c r="U22">
        <v>0</v>
      </c>
      <c r="V22">
        <v>0</v>
      </c>
      <c r="W22">
        <v>0</v>
      </c>
      <c r="X22">
        <v>101216.65331502008</v>
      </c>
      <c r="Y22">
        <v>0</v>
      </c>
      <c r="Z22">
        <v>0</v>
      </c>
      <c r="AA22">
        <v>0</v>
      </c>
      <c r="AB22">
        <v>0</v>
      </c>
      <c r="AC22">
        <v>0</v>
      </c>
      <c r="AD22">
        <v>2666.6026167122436</v>
      </c>
      <c r="AE22">
        <v>0</v>
      </c>
      <c r="AF22">
        <v>0</v>
      </c>
      <c r="AG22">
        <v>0</v>
      </c>
      <c r="AH22">
        <v>0</v>
      </c>
      <c r="AI22">
        <v>0</v>
      </c>
      <c r="AJ22">
        <v>0</v>
      </c>
      <c r="AK22">
        <v>0</v>
      </c>
      <c r="AL22">
        <v>0</v>
      </c>
      <c r="AM22">
        <v>0</v>
      </c>
      <c r="AN22">
        <v>0</v>
      </c>
      <c r="AO22">
        <v>0</v>
      </c>
      <c r="AP22">
        <v>0</v>
      </c>
      <c r="AQ22">
        <v>0</v>
      </c>
      <c r="AR22">
        <v>0</v>
      </c>
      <c r="AS22">
        <v>0</v>
      </c>
      <c r="AT22">
        <v>0</v>
      </c>
      <c r="AU22">
        <v>0</v>
      </c>
      <c r="AV22">
        <v>3156.1129421170654</v>
      </c>
      <c r="AW22">
        <v>91976.029335491447</v>
      </c>
      <c r="AX22">
        <v>8276.5608719176053</v>
      </c>
      <c r="AY22">
        <v>59339.373764833188</v>
      </c>
      <c r="AZ22">
        <v>98019.854441168893</v>
      </c>
      <c r="BA22">
        <v>9251.3474520732925</v>
      </c>
      <c r="BB22">
        <v>0</v>
      </c>
      <c r="BC22">
        <v>0</v>
      </c>
      <c r="BD22">
        <v>0</v>
      </c>
      <c r="BE22">
        <v>0</v>
      </c>
      <c r="BF22">
        <v>0</v>
      </c>
      <c r="BG22">
        <v>0</v>
      </c>
    </row>
    <row r="23" spans="2:59" x14ac:dyDescent="0.2">
      <c r="B23" t="s">
        <v>33</v>
      </c>
      <c r="C23">
        <v>0</v>
      </c>
      <c r="D23">
        <v>0</v>
      </c>
      <c r="E23">
        <v>0</v>
      </c>
      <c r="F23">
        <v>0</v>
      </c>
      <c r="G23">
        <v>0</v>
      </c>
      <c r="H23">
        <v>0</v>
      </c>
      <c r="I23">
        <v>0</v>
      </c>
      <c r="J23">
        <v>0</v>
      </c>
      <c r="K23">
        <v>0</v>
      </c>
      <c r="L23">
        <v>0</v>
      </c>
      <c r="M23">
        <v>0</v>
      </c>
      <c r="N23">
        <v>0</v>
      </c>
      <c r="O23">
        <v>0</v>
      </c>
      <c r="P23">
        <v>0</v>
      </c>
      <c r="Q23">
        <v>0</v>
      </c>
      <c r="R23">
        <v>0</v>
      </c>
      <c r="S23">
        <v>0</v>
      </c>
      <c r="T23">
        <v>0</v>
      </c>
      <c r="U23">
        <v>0</v>
      </c>
      <c r="V23">
        <v>0</v>
      </c>
      <c r="W23">
        <v>0</v>
      </c>
      <c r="X23">
        <v>4112</v>
      </c>
      <c r="Y23">
        <v>0</v>
      </c>
      <c r="Z23">
        <v>0</v>
      </c>
      <c r="AA23">
        <v>0</v>
      </c>
      <c r="AB23">
        <v>0</v>
      </c>
      <c r="AC23">
        <v>3000</v>
      </c>
      <c r="AD23">
        <v>59160.951863261158</v>
      </c>
      <c r="AE23">
        <v>4200</v>
      </c>
      <c r="AF23">
        <v>0</v>
      </c>
      <c r="AG23">
        <v>0</v>
      </c>
      <c r="AH23">
        <v>0</v>
      </c>
      <c r="AI23">
        <v>1930</v>
      </c>
      <c r="AJ23">
        <v>0</v>
      </c>
      <c r="AK23">
        <v>0</v>
      </c>
      <c r="AL23">
        <v>0</v>
      </c>
      <c r="AM23">
        <v>0</v>
      </c>
      <c r="AN23">
        <v>0</v>
      </c>
      <c r="AO23">
        <v>0</v>
      </c>
      <c r="AP23">
        <v>360</v>
      </c>
      <c r="AQ23">
        <v>0</v>
      </c>
      <c r="AR23">
        <v>0</v>
      </c>
      <c r="AS23">
        <v>0</v>
      </c>
      <c r="AT23">
        <v>0</v>
      </c>
      <c r="AU23">
        <v>3850</v>
      </c>
      <c r="AV23">
        <v>1185</v>
      </c>
      <c r="AW23">
        <v>23010</v>
      </c>
      <c r="AX23">
        <v>69.038423253035944</v>
      </c>
      <c r="AY23">
        <v>0</v>
      </c>
      <c r="AZ23">
        <v>17863.096284778032</v>
      </c>
      <c r="BA23">
        <v>0</v>
      </c>
      <c r="BB23">
        <v>3850</v>
      </c>
      <c r="BC23">
        <v>0</v>
      </c>
      <c r="BD23">
        <v>0</v>
      </c>
      <c r="BE23">
        <v>0</v>
      </c>
      <c r="BF23">
        <v>0</v>
      </c>
      <c r="BG23">
        <v>0</v>
      </c>
    </row>
    <row r="24" spans="2:59" x14ac:dyDescent="0.2">
      <c r="B24" t="s">
        <v>34</v>
      </c>
      <c r="C24">
        <v>0</v>
      </c>
      <c r="D24">
        <v>0</v>
      </c>
      <c r="E24">
        <v>0</v>
      </c>
      <c r="F24">
        <v>0</v>
      </c>
      <c r="G24">
        <v>0</v>
      </c>
      <c r="H24">
        <v>0</v>
      </c>
      <c r="I24">
        <v>0</v>
      </c>
      <c r="J24">
        <v>0</v>
      </c>
      <c r="K24">
        <v>0</v>
      </c>
      <c r="L24">
        <v>0</v>
      </c>
      <c r="M24">
        <v>0</v>
      </c>
      <c r="N24">
        <v>0</v>
      </c>
      <c r="O24">
        <v>0</v>
      </c>
      <c r="P24">
        <v>0</v>
      </c>
      <c r="Q24">
        <v>0</v>
      </c>
      <c r="R24">
        <v>0</v>
      </c>
      <c r="S24">
        <v>0</v>
      </c>
      <c r="T24">
        <v>0</v>
      </c>
      <c r="U24">
        <v>0</v>
      </c>
      <c r="V24">
        <v>0</v>
      </c>
      <c r="W24">
        <v>0</v>
      </c>
      <c r="X24">
        <v>0</v>
      </c>
      <c r="Y24">
        <v>0</v>
      </c>
      <c r="Z24">
        <v>0</v>
      </c>
      <c r="AA24">
        <v>0</v>
      </c>
      <c r="AB24">
        <v>0</v>
      </c>
      <c r="AC24">
        <v>0</v>
      </c>
      <c r="AD24">
        <v>0</v>
      </c>
      <c r="AE24">
        <v>0</v>
      </c>
      <c r="AF24">
        <v>0</v>
      </c>
      <c r="AG24">
        <v>0</v>
      </c>
      <c r="AH24">
        <v>0</v>
      </c>
      <c r="AI24">
        <v>0</v>
      </c>
      <c r="AJ24">
        <v>0</v>
      </c>
      <c r="AK24">
        <v>0</v>
      </c>
      <c r="AL24">
        <v>0</v>
      </c>
      <c r="AM24">
        <v>0</v>
      </c>
      <c r="AN24">
        <v>0</v>
      </c>
      <c r="AO24">
        <v>0</v>
      </c>
      <c r="AP24">
        <v>0</v>
      </c>
      <c r="AQ24">
        <v>0</v>
      </c>
      <c r="AR24">
        <v>0</v>
      </c>
      <c r="AS24">
        <v>0</v>
      </c>
      <c r="AT24">
        <v>0</v>
      </c>
      <c r="AU24">
        <v>63108.536319999999</v>
      </c>
      <c r="AV24">
        <v>0</v>
      </c>
      <c r="AW24">
        <v>0</v>
      </c>
      <c r="AX24">
        <v>0</v>
      </c>
      <c r="AY24">
        <v>0</v>
      </c>
      <c r="AZ24">
        <v>115474.73324773234</v>
      </c>
      <c r="BA24">
        <v>0</v>
      </c>
      <c r="BB24">
        <v>0</v>
      </c>
      <c r="BC24">
        <v>0</v>
      </c>
      <c r="BD24">
        <v>0</v>
      </c>
      <c r="BE24">
        <v>0</v>
      </c>
      <c r="BF24">
        <v>0</v>
      </c>
      <c r="BG24">
        <v>0</v>
      </c>
    </row>
    <row r="25" spans="2:59" x14ac:dyDescent="0.2">
      <c r="B25" t="s">
        <v>35</v>
      </c>
      <c r="C25">
        <v>0</v>
      </c>
      <c r="D25">
        <v>0</v>
      </c>
      <c r="E25">
        <v>0</v>
      </c>
      <c r="F25">
        <v>0</v>
      </c>
      <c r="G25">
        <v>0</v>
      </c>
      <c r="H25">
        <v>0</v>
      </c>
      <c r="I25">
        <v>0</v>
      </c>
      <c r="J25">
        <v>0</v>
      </c>
      <c r="K25">
        <v>0</v>
      </c>
      <c r="L25">
        <v>0</v>
      </c>
      <c r="M25">
        <v>0</v>
      </c>
      <c r="N25">
        <v>0</v>
      </c>
      <c r="O25">
        <v>0</v>
      </c>
      <c r="P25">
        <v>0</v>
      </c>
      <c r="Q25">
        <v>0</v>
      </c>
      <c r="R25">
        <v>0</v>
      </c>
      <c r="S25">
        <v>0</v>
      </c>
      <c r="T25">
        <v>0</v>
      </c>
      <c r="U25">
        <v>0</v>
      </c>
      <c r="V25">
        <v>0</v>
      </c>
      <c r="W25">
        <v>0</v>
      </c>
      <c r="X25">
        <v>0</v>
      </c>
      <c r="Y25">
        <v>0</v>
      </c>
      <c r="Z25">
        <v>0</v>
      </c>
      <c r="AA25">
        <v>0</v>
      </c>
      <c r="AB25">
        <v>0</v>
      </c>
      <c r="AC25">
        <v>0</v>
      </c>
      <c r="AD25">
        <v>0</v>
      </c>
      <c r="AE25">
        <v>0</v>
      </c>
      <c r="AF25">
        <v>0</v>
      </c>
      <c r="AG25">
        <v>0</v>
      </c>
      <c r="AH25">
        <v>0</v>
      </c>
      <c r="AI25">
        <v>0</v>
      </c>
      <c r="AJ25">
        <v>0</v>
      </c>
      <c r="AK25">
        <v>0</v>
      </c>
      <c r="AL25">
        <v>0</v>
      </c>
      <c r="AM25">
        <v>0</v>
      </c>
      <c r="AN25">
        <v>0</v>
      </c>
      <c r="AO25">
        <v>0</v>
      </c>
      <c r="AP25">
        <v>0</v>
      </c>
      <c r="AQ25">
        <v>0</v>
      </c>
      <c r="AR25">
        <v>172281.21180000002</v>
      </c>
      <c r="AS25">
        <v>0</v>
      </c>
      <c r="AT25">
        <v>0</v>
      </c>
      <c r="AU25">
        <v>0</v>
      </c>
      <c r="AV25">
        <v>0</v>
      </c>
      <c r="AW25">
        <v>0</v>
      </c>
      <c r="AX25">
        <v>0</v>
      </c>
      <c r="AY25">
        <v>0</v>
      </c>
      <c r="AZ25">
        <v>0</v>
      </c>
      <c r="BA25">
        <v>0</v>
      </c>
      <c r="BB25">
        <v>0</v>
      </c>
      <c r="BC25">
        <v>0</v>
      </c>
      <c r="BD25">
        <v>0</v>
      </c>
      <c r="BE25">
        <v>0</v>
      </c>
      <c r="BF25">
        <v>0</v>
      </c>
      <c r="BG25">
        <v>0</v>
      </c>
    </row>
    <row r="26" spans="2:59" x14ac:dyDescent="0.2">
      <c r="B26" t="s">
        <v>36</v>
      </c>
      <c r="C26">
        <v>0</v>
      </c>
      <c r="D26">
        <v>0</v>
      </c>
      <c r="E26">
        <v>0</v>
      </c>
      <c r="F26">
        <v>0</v>
      </c>
      <c r="G26">
        <v>0</v>
      </c>
      <c r="H26">
        <v>0</v>
      </c>
      <c r="I26">
        <v>0</v>
      </c>
      <c r="J26">
        <v>0</v>
      </c>
      <c r="K26">
        <v>0</v>
      </c>
      <c r="L26">
        <v>0</v>
      </c>
      <c r="M26">
        <v>0</v>
      </c>
      <c r="N26">
        <v>0</v>
      </c>
      <c r="O26">
        <v>0</v>
      </c>
      <c r="P26">
        <v>0</v>
      </c>
      <c r="Q26">
        <v>0</v>
      </c>
      <c r="R26">
        <v>0</v>
      </c>
      <c r="S26">
        <v>0</v>
      </c>
      <c r="T26">
        <v>0</v>
      </c>
      <c r="U26">
        <v>0</v>
      </c>
      <c r="V26">
        <v>0</v>
      </c>
      <c r="W26">
        <v>0</v>
      </c>
      <c r="X26">
        <v>0</v>
      </c>
      <c r="Y26">
        <v>0</v>
      </c>
      <c r="Z26">
        <v>0</v>
      </c>
      <c r="AA26">
        <v>0</v>
      </c>
      <c r="AB26">
        <v>4455.5240228723706</v>
      </c>
      <c r="AC26">
        <v>12371.123978885509</v>
      </c>
      <c r="AD26">
        <v>12942.191750399998</v>
      </c>
      <c r="AE26">
        <v>36523.44346000001</v>
      </c>
      <c r="AF26">
        <v>131310.43574356026</v>
      </c>
      <c r="AG26">
        <v>0</v>
      </c>
      <c r="AH26">
        <v>3149.7202379999999</v>
      </c>
      <c r="AI26">
        <v>0</v>
      </c>
      <c r="AJ26">
        <v>0</v>
      </c>
      <c r="AK26">
        <v>0</v>
      </c>
      <c r="AL26">
        <v>0</v>
      </c>
      <c r="AM26">
        <v>0</v>
      </c>
      <c r="AN26">
        <v>0</v>
      </c>
      <c r="AO26">
        <v>0</v>
      </c>
      <c r="AP26">
        <v>304415.93</v>
      </c>
      <c r="AQ26">
        <v>0</v>
      </c>
      <c r="AR26">
        <v>0</v>
      </c>
      <c r="AS26">
        <v>0</v>
      </c>
      <c r="AT26">
        <v>0</v>
      </c>
      <c r="AU26">
        <v>3101.7</v>
      </c>
      <c r="AV26">
        <v>4940</v>
      </c>
      <c r="AW26">
        <v>117870.15955829865</v>
      </c>
      <c r="AX26">
        <v>35155.752752339235</v>
      </c>
      <c r="AY26">
        <v>0</v>
      </c>
      <c r="AZ26">
        <v>10007.630999999994</v>
      </c>
      <c r="BA26">
        <v>1662.9942857142855</v>
      </c>
      <c r="BB26">
        <v>1329.3000000000002</v>
      </c>
      <c r="BC26">
        <v>0</v>
      </c>
      <c r="BD26">
        <v>0</v>
      </c>
      <c r="BE26">
        <v>0</v>
      </c>
      <c r="BF26">
        <v>0</v>
      </c>
      <c r="BG26">
        <v>0</v>
      </c>
    </row>
    <row r="27" spans="2:59" x14ac:dyDescent="0.2">
      <c r="B27" t="s">
        <v>158</v>
      </c>
      <c r="C27">
        <v>0</v>
      </c>
      <c r="D27">
        <v>0</v>
      </c>
      <c r="E27">
        <v>0</v>
      </c>
      <c r="F27">
        <v>0</v>
      </c>
      <c r="G27">
        <v>0</v>
      </c>
      <c r="H27">
        <v>0</v>
      </c>
      <c r="I27">
        <v>0</v>
      </c>
      <c r="J27">
        <v>0</v>
      </c>
      <c r="K27">
        <v>0</v>
      </c>
      <c r="L27">
        <v>0</v>
      </c>
      <c r="M27">
        <v>0</v>
      </c>
      <c r="N27">
        <v>0</v>
      </c>
      <c r="O27">
        <v>0</v>
      </c>
      <c r="P27">
        <v>0</v>
      </c>
      <c r="Q27">
        <v>0</v>
      </c>
      <c r="R27">
        <v>0</v>
      </c>
      <c r="S27">
        <v>0</v>
      </c>
      <c r="T27">
        <v>0</v>
      </c>
      <c r="U27">
        <v>0</v>
      </c>
      <c r="V27">
        <v>0</v>
      </c>
      <c r="W27">
        <v>0</v>
      </c>
      <c r="X27">
        <v>0</v>
      </c>
      <c r="Y27">
        <v>0</v>
      </c>
      <c r="Z27">
        <v>0</v>
      </c>
      <c r="AA27">
        <v>0</v>
      </c>
      <c r="AB27">
        <v>0</v>
      </c>
      <c r="AC27">
        <v>0</v>
      </c>
      <c r="AD27">
        <v>0</v>
      </c>
      <c r="AE27">
        <v>0</v>
      </c>
      <c r="AF27">
        <v>0</v>
      </c>
      <c r="AG27">
        <v>0</v>
      </c>
      <c r="AH27">
        <v>0</v>
      </c>
      <c r="AI27">
        <v>0</v>
      </c>
      <c r="AJ27">
        <v>0</v>
      </c>
      <c r="AK27">
        <v>0</v>
      </c>
      <c r="AL27">
        <v>0</v>
      </c>
      <c r="AM27">
        <v>0</v>
      </c>
      <c r="AN27">
        <v>0</v>
      </c>
      <c r="AO27">
        <v>0</v>
      </c>
      <c r="AP27">
        <v>0</v>
      </c>
      <c r="AQ27">
        <v>0</v>
      </c>
      <c r="AR27">
        <v>0</v>
      </c>
      <c r="AS27">
        <v>0</v>
      </c>
      <c r="AT27">
        <v>0</v>
      </c>
      <c r="AU27">
        <v>0</v>
      </c>
      <c r="AV27">
        <v>0</v>
      </c>
      <c r="AW27">
        <v>0</v>
      </c>
      <c r="AX27">
        <v>0</v>
      </c>
      <c r="AY27">
        <v>0</v>
      </c>
      <c r="AZ27">
        <v>0</v>
      </c>
      <c r="BA27">
        <v>0</v>
      </c>
      <c r="BB27">
        <v>0</v>
      </c>
      <c r="BC27">
        <v>0</v>
      </c>
      <c r="BD27">
        <v>0</v>
      </c>
      <c r="BE27">
        <v>0</v>
      </c>
      <c r="BF27">
        <v>0</v>
      </c>
      <c r="BG27">
        <v>0</v>
      </c>
    </row>
    <row r="28" spans="2:59" x14ac:dyDescent="0.2">
      <c r="B28" t="s">
        <v>38</v>
      </c>
      <c r="C28">
        <v>0</v>
      </c>
      <c r="D28">
        <v>0</v>
      </c>
      <c r="E28">
        <v>0</v>
      </c>
      <c r="F28">
        <v>0</v>
      </c>
      <c r="G28">
        <v>0</v>
      </c>
      <c r="H28">
        <v>0</v>
      </c>
      <c r="I28">
        <v>0</v>
      </c>
      <c r="J28">
        <v>0</v>
      </c>
      <c r="K28">
        <v>0</v>
      </c>
      <c r="L28">
        <v>0</v>
      </c>
      <c r="M28">
        <v>0</v>
      </c>
      <c r="N28">
        <v>0</v>
      </c>
      <c r="O28">
        <v>0</v>
      </c>
      <c r="P28">
        <v>0</v>
      </c>
      <c r="Q28">
        <v>0</v>
      </c>
      <c r="R28">
        <v>0</v>
      </c>
      <c r="S28">
        <v>0</v>
      </c>
      <c r="T28">
        <v>0</v>
      </c>
      <c r="U28">
        <v>0</v>
      </c>
      <c r="V28">
        <v>0</v>
      </c>
      <c r="W28">
        <v>0</v>
      </c>
      <c r="X28">
        <v>0</v>
      </c>
      <c r="Y28">
        <v>0</v>
      </c>
      <c r="Z28">
        <v>0</v>
      </c>
      <c r="AA28">
        <v>0</v>
      </c>
      <c r="AB28">
        <v>0</v>
      </c>
      <c r="AC28">
        <v>0</v>
      </c>
      <c r="AD28">
        <v>0</v>
      </c>
      <c r="AE28">
        <v>0</v>
      </c>
      <c r="AF28">
        <v>0</v>
      </c>
      <c r="AG28">
        <v>0</v>
      </c>
      <c r="AH28">
        <v>0</v>
      </c>
      <c r="AI28">
        <v>0</v>
      </c>
      <c r="AJ28">
        <v>0</v>
      </c>
      <c r="AK28">
        <v>0</v>
      </c>
      <c r="AL28">
        <v>0</v>
      </c>
      <c r="AM28">
        <v>0</v>
      </c>
      <c r="AN28">
        <v>0</v>
      </c>
      <c r="AO28">
        <v>0</v>
      </c>
      <c r="AP28">
        <v>0</v>
      </c>
      <c r="AQ28">
        <v>0</v>
      </c>
      <c r="AR28">
        <v>0</v>
      </c>
      <c r="AS28">
        <v>0</v>
      </c>
      <c r="AT28">
        <v>0</v>
      </c>
      <c r="AU28">
        <v>0</v>
      </c>
      <c r="AV28">
        <v>0</v>
      </c>
      <c r="AW28">
        <v>0</v>
      </c>
      <c r="AX28">
        <v>5000</v>
      </c>
      <c r="AY28">
        <v>22983.200000000001</v>
      </c>
      <c r="AZ28">
        <v>0</v>
      </c>
      <c r="BA28">
        <v>0</v>
      </c>
      <c r="BB28">
        <v>0</v>
      </c>
      <c r="BC28">
        <v>0</v>
      </c>
      <c r="BD28">
        <v>0</v>
      </c>
      <c r="BE28">
        <v>0</v>
      </c>
      <c r="BF28">
        <v>0</v>
      </c>
      <c r="BG28">
        <v>0</v>
      </c>
    </row>
    <row r="29" spans="2:59" x14ac:dyDescent="0.2">
      <c r="B29" t="s">
        <v>39</v>
      </c>
      <c r="C29">
        <v>0</v>
      </c>
      <c r="D29">
        <v>0</v>
      </c>
      <c r="E29">
        <v>0</v>
      </c>
      <c r="F29">
        <v>0</v>
      </c>
      <c r="G29">
        <v>0</v>
      </c>
      <c r="H29">
        <v>0</v>
      </c>
      <c r="I29">
        <v>0</v>
      </c>
      <c r="J29">
        <v>0</v>
      </c>
      <c r="K29">
        <v>0</v>
      </c>
      <c r="L29">
        <v>0</v>
      </c>
      <c r="M29">
        <v>0</v>
      </c>
      <c r="N29">
        <v>0</v>
      </c>
      <c r="O29">
        <v>0</v>
      </c>
      <c r="P29">
        <v>0</v>
      </c>
      <c r="Q29">
        <v>0</v>
      </c>
      <c r="R29">
        <v>0</v>
      </c>
      <c r="S29">
        <v>0</v>
      </c>
      <c r="T29">
        <v>0</v>
      </c>
      <c r="U29">
        <v>0</v>
      </c>
      <c r="V29">
        <v>0</v>
      </c>
      <c r="W29">
        <v>0</v>
      </c>
      <c r="X29">
        <v>0</v>
      </c>
      <c r="Y29">
        <v>0</v>
      </c>
      <c r="Z29">
        <v>0</v>
      </c>
      <c r="AA29">
        <v>0</v>
      </c>
      <c r="AB29">
        <v>0</v>
      </c>
      <c r="AC29">
        <v>0</v>
      </c>
      <c r="AD29">
        <v>0</v>
      </c>
      <c r="AE29">
        <v>0</v>
      </c>
      <c r="AF29">
        <v>0</v>
      </c>
      <c r="AG29">
        <v>0</v>
      </c>
      <c r="AH29">
        <v>0</v>
      </c>
      <c r="AI29">
        <v>0</v>
      </c>
      <c r="AJ29">
        <v>0</v>
      </c>
      <c r="AK29">
        <v>0</v>
      </c>
      <c r="AL29">
        <v>0</v>
      </c>
      <c r="AM29">
        <v>0</v>
      </c>
      <c r="AN29">
        <v>0</v>
      </c>
      <c r="AO29">
        <v>0</v>
      </c>
      <c r="AP29">
        <v>0</v>
      </c>
      <c r="AQ29">
        <v>0</v>
      </c>
      <c r="AR29">
        <v>0</v>
      </c>
      <c r="AS29">
        <v>0</v>
      </c>
      <c r="AT29">
        <v>0</v>
      </c>
      <c r="AU29">
        <v>0</v>
      </c>
      <c r="AV29">
        <v>0</v>
      </c>
      <c r="AW29">
        <v>0</v>
      </c>
      <c r="AX29">
        <v>0</v>
      </c>
      <c r="AY29">
        <v>0</v>
      </c>
      <c r="AZ29">
        <v>495803.56060000003</v>
      </c>
      <c r="BA29">
        <v>0</v>
      </c>
      <c r="BB29">
        <v>0</v>
      </c>
      <c r="BC29">
        <v>0</v>
      </c>
      <c r="BD29">
        <v>0</v>
      </c>
      <c r="BE29">
        <v>0</v>
      </c>
      <c r="BF29">
        <v>0</v>
      </c>
      <c r="BG29">
        <v>0</v>
      </c>
    </row>
    <row r="30" spans="2:59" x14ac:dyDescent="0.2">
      <c r="B30" t="s">
        <v>40</v>
      </c>
      <c r="C30">
        <v>0</v>
      </c>
      <c r="D30">
        <v>0</v>
      </c>
      <c r="E30">
        <v>0</v>
      </c>
      <c r="F30">
        <v>0</v>
      </c>
      <c r="G30">
        <v>0</v>
      </c>
      <c r="H30">
        <v>0</v>
      </c>
      <c r="I30">
        <v>0</v>
      </c>
      <c r="J30">
        <v>0</v>
      </c>
      <c r="K30">
        <v>0</v>
      </c>
      <c r="L30">
        <v>0</v>
      </c>
      <c r="M30">
        <v>0</v>
      </c>
      <c r="N30">
        <v>0</v>
      </c>
      <c r="O30">
        <v>0</v>
      </c>
      <c r="P30">
        <v>0</v>
      </c>
      <c r="Q30">
        <v>0</v>
      </c>
      <c r="R30">
        <v>0</v>
      </c>
      <c r="S30">
        <v>0</v>
      </c>
      <c r="T30">
        <v>0</v>
      </c>
      <c r="U30">
        <v>0</v>
      </c>
      <c r="V30">
        <v>0</v>
      </c>
      <c r="W30">
        <v>0</v>
      </c>
      <c r="X30">
        <v>0</v>
      </c>
      <c r="Y30">
        <v>0</v>
      </c>
      <c r="Z30">
        <v>0</v>
      </c>
      <c r="AA30">
        <v>0</v>
      </c>
      <c r="AB30">
        <v>0</v>
      </c>
      <c r="AC30">
        <v>0</v>
      </c>
      <c r="AD30">
        <v>0</v>
      </c>
      <c r="AE30">
        <v>0</v>
      </c>
      <c r="AF30">
        <v>0</v>
      </c>
      <c r="AG30">
        <v>0</v>
      </c>
      <c r="AH30">
        <v>0</v>
      </c>
      <c r="AI30">
        <v>0</v>
      </c>
      <c r="AJ30">
        <v>0</v>
      </c>
      <c r="AK30">
        <v>0</v>
      </c>
      <c r="AL30">
        <v>0</v>
      </c>
      <c r="AM30">
        <v>0</v>
      </c>
      <c r="AN30">
        <v>0</v>
      </c>
      <c r="AO30">
        <v>0</v>
      </c>
      <c r="AP30">
        <v>0</v>
      </c>
      <c r="AQ30">
        <v>0</v>
      </c>
      <c r="AR30">
        <v>0</v>
      </c>
      <c r="AS30">
        <v>0</v>
      </c>
      <c r="AT30">
        <v>0</v>
      </c>
      <c r="AU30">
        <v>0</v>
      </c>
      <c r="AV30">
        <v>0</v>
      </c>
      <c r="AW30">
        <v>553423.14725000004</v>
      </c>
      <c r="AX30">
        <v>0</v>
      </c>
      <c r="AY30">
        <v>0</v>
      </c>
      <c r="AZ30">
        <v>0</v>
      </c>
      <c r="BA30">
        <v>0</v>
      </c>
      <c r="BB30">
        <v>0</v>
      </c>
      <c r="BC30">
        <v>0</v>
      </c>
      <c r="BD30">
        <v>0</v>
      </c>
      <c r="BE30">
        <v>0</v>
      </c>
      <c r="BF30">
        <v>0</v>
      </c>
      <c r="BG30">
        <v>0</v>
      </c>
    </row>
    <row r="31" spans="2:59" x14ac:dyDescent="0.2">
      <c r="B31" t="s">
        <v>41</v>
      </c>
      <c r="C31">
        <v>0</v>
      </c>
      <c r="D31">
        <v>0</v>
      </c>
      <c r="E31">
        <v>0</v>
      </c>
      <c r="F31">
        <v>0</v>
      </c>
      <c r="G31">
        <v>0</v>
      </c>
      <c r="H31">
        <v>0</v>
      </c>
      <c r="I31">
        <v>0</v>
      </c>
      <c r="J31">
        <v>0</v>
      </c>
      <c r="K31">
        <v>0</v>
      </c>
      <c r="L31">
        <v>0</v>
      </c>
      <c r="M31">
        <v>0</v>
      </c>
      <c r="N31">
        <v>0</v>
      </c>
      <c r="O31">
        <v>0</v>
      </c>
      <c r="P31">
        <v>0</v>
      </c>
      <c r="Q31">
        <v>0</v>
      </c>
      <c r="R31">
        <v>0</v>
      </c>
      <c r="S31">
        <v>0</v>
      </c>
      <c r="T31">
        <v>0</v>
      </c>
      <c r="U31">
        <v>0</v>
      </c>
      <c r="V31">
        <v>0</v>
      </c>
      <c r="W31">
        <v>0</v>
      </c>
      <c r="X31">
        <v>0</v>
      </c>
      <c r="Y31">
        <v>0</v>
      </c>
      <c r="Z31">
        <v>0</v>
      </c>
      <c r="AA31">
        <v>0</v>
      </c>
      <c r="AB31">
        <v>0</v>
      </c>
      <c r="AC31">
        <v>0</v>
      </c>
      <c r="AD31">
        <v>0</v>
      </c>
      <c r="AE31">
        <v>0</v>
      </c>
      <c r="AF31">
        <v>0</v>
      </c>
      <c r="AG31">
        <v>0</v>
      </c>
      <c r="AH31">
        <v>0</v>
      </c>
      <c r="AI31">
        <v>0</v>
      </c>
      <c r="AJ31">
        <v>0</v>
      </c>
      <c r="AK31">
        <v>0</v>
      </c>
      <c r="AL31">
        <v>0</v>
      </c>
      <c r="AM31">
        <v>0</v>
      </c>
      <c r="AN31">
        <v>0</v>
      </c>
      <c r="AO31">
        <v>0</v>
      </c>
      <c r="AP31">
        <v>0</v>
      </c>
      <c r="AQ31">
        <v>0</v>
      </c>
      <c r="AR31">
        <v>0</v>
      </c>
      <c r="AS31">
        <v>0</v>
      </c>
      <c r="AT31">
        <v>0</v>
      </c>
      <c r="AU31">
        <v>0</v>
      </c>
      <c r="AV31">
        <v>0</v>
      </c>
      <c r="AW31">
        <v>80636.388949999979</v>
      </c>
      <c r="AX31">
        <v>279846.11499999999</v>
      </c>
      <c r="AY31">
        <v>0</v>
      </c>
      <c r="AZ31">
        <v>0</v>
      </c>
      <c r="BA31">
        <v>0</v>
      </c>
      <c r="BB31">
        <v>0</v>
      </c>
      <c r="BC31">
        <v>0</v>
      </c>
      <c r="BD31">
        <v>0</v>
      </c>
      <c r="BE31">
        <v>0</v>
      </c>
      <c r="BF31">
        <v>0</v>
      </c>
      <c r="BG31">
        <v>0</v>
      </c>
    </row>
    <row r="32" spans="2:59" x14ac:dyDescent="0.2">
      <c r="B32" t="s">
        <v>42</v>
      </c>
      <c r="C32">
        <v>0</v>
      </c>
      <c r="D32">
        <v>0</v>
      </c>
      <c r="E32">
        <v>0</v>
      </c>
      <c r="F32">
        <v>0</v>
      </c>
      <c r="G32">
        <v>0</v>
      </c>
      <c r="H32">
        <v>0</v>
      </c>
      <c r="I32">
        <v>0</v>
      </c>
      <c r="J32">
        <v>0</v>
      </c>
      <c r="K32">
        <v>0</v>
      </c>
      <c r="L32">
        <v>0</v>
      </c>
      <c r="M32">
        <v>0</v>
      </c>
      <c r="N32">
        <v>0</v>
      </c>
      <c r="O32">
        <v>0</v>
      </c>
      <c r="P32">
        <v>0</v>
      </c>
      <c r="Q32">
        <v>0</v>
      </c>
      <c r="R32">
        <v>0</v>
      </c>
      <c r="S32">
        <v>0</v>
      </c>
      <c r="T32">
        <v>0</v>
      </c>
      <c r="U32">
        <v>0</v>
      </c>
      <c r="V32">
        <v>0</v>
      </c>
      <c r="W32">
        <v>0</v>
      </c>
      <c r="X32">
        <v>0</v>
      </c>
      <c r="Y32">
        <v>0</v>
      </c>
      <c r="Z32">
        <v>0</v>
      </c>
      <c r="AA32">
        <v>0</v>
      </c>
      <c r="AB32">
        <v>0</v>
      </c>
      <c r="AC32">
        <v>0</v>
      </c>
      <c r="AD32">
        <v>0</v>
      </c>
      <c r="AE32">
        <v>0</v>
      </c>
      <c r="AF32">
        <v>9661.4726999999984</v>
      </c>
      <c r="AG32">
        <v>0</v>
      </c>
      <c r="AH32">
        <v>0</v>
      </c>
      <c r="AI32">
        <v>0</v>
      </c>
      <c r="AJ32">
        <v>0</v>
      </c>
      <c r="AK32">
        <v>0</v>
      </c>
      <c r="AL32">
        <v>0</v>
      </c>
      <c r="AM32">
        <v>0</v>
      </c>
      <c r="AN32">
        <v>0</v>
      </c>
      <c r="AO32">
        <v>0</v>
      </c>
      <c r="AP32">
        <v>0</v>
      </c>
      <c r="AQ32">
        <v>0</v>
      </c>
      <c r="AR32">
        <v>0</v>
      </c>
      <c r="AS32">
        <v>0</v>
      </c>
      <c r="AT32">
        <v>0</v>
      </c>
      <c r="AU32">
        <v>0</v>
      </c>
      <c r="AV32">
        <v>0</v>
      </c>
      <c r="AW32">
        <v>0</v>
      </c>
      <c r="AX32">
        <v>0</v>
      </c>
      <c r="AY32">
        <v>0</v>
      </c>
      <c r="AZ32">
        <v>0</v>
      </c>
      <c r="BA32">
        <v>0</v>
      </c>
      <c r="BB32">
        <v>0</v>
      </c>
      <c r="BC32">
        <v>0</v>
      </c>
      <c r="BD32">
        <v>0</v>
      </c>
      <c r="BE32">
        <v>0</v>
      </c>
      <c r="BF32">
        <v>0</v>
      </c>
      <c r="BG32">
        <v>0</v>
      </c>
    </row>
    <row r="33" spans="2:59" x14ac:dyDescent="0.2">
      <c r="B33" t="s">
        <v>43</v>
      </c>
      <c r="C33">
        <v>0</v>
      </c>
      <c r="D33">
        <v>0</v>
      </c>
      <c r="E33">
        <v>0</v>
      </c>
      <c r="F33">
        <v>0</v>
      </c>
      <c r="G33">
        <v>0</v>
      </c>
      <c r="H33">
        <v>0</v>
      </c>
      <c r="I33">
        <v>0</v>
      </c>
      <c r="J33">
        <v>0</v>
      </c>
      <c r="K33">
        <v>0</v>
      </c>
      <c r="L33">
        <v>0</v>
      </c>
      <c r="M33">
        <v>0</v>
      </c>
      <c r="N33">
        <v>0</v>
      </c>
      <c r="O33">
        <v>0</v>
      </c>
      <c r="P33">
        <v>0</v>
      </c>
      <c r="Q33">
        <v>0</v>
      </c>
      <c r="R33">
        <v>0</v>
      </c>
      <c r="S33">
        <v>0</v>
      </c>
      <c r="T33">
        <v>0</v>
      </c>
      <c r="U33">
        <v>0</v>
      </c>
      <c r="V33">
        <v>0</v>
      </c>
      <c r="W33">
        <v>0</v>
      </c>
      <c r="X33">
        <v>0</v>
      </c>
      <c r="Y33">
        <v>0</v>
      </c>
      <c r="Z33">
        <v>0</v>
      </c>
      <c r="AA33">
        <v>0</v>
      </c>
      <c r="AB33">
        <v>0</v>
      </c>
      <c r="AC33">
        <v>0</v>
      </c>
      <c r="AD33">
        <v>0</v>
      </c>
      <c r="AE33">
        <v>0</v>
      </c>
      <c r="AF33">
        <v>0</v>
      </c>
      <c r="AG33">
        <v>1250.5</v>
      </c>
      <c r="AH33">
        <v>0</v>
      </c>
      <c r="AI33">
        <v>0</v>
      </c>
      <c r="AJ33">
        <v>0</v>
      </c>
      <c r="AK33">
        <v>0</v>
      </c>
      <c r="AL33">
        <v>0</v>
      </c>
      <c r="AM33">
        <v>0</v>
      </c>
      <c r="AN33">
        <v>0</v>
      </c>
      <c r="AO33">
        <v>0</v>
      </c>
      <c r="AP33">
        <v>0</v>
      </c>
      <c r="AQ33">
        <v>0</v>
      </c>
      <c r="AR33">
        <v>0</v>
      </c>
      <c r="AS33">
        <v>0</v>
      </c>
      <c r="AT33">
        <v>0</v>
      </c>
      <c r="AU33">
        <v>0</v>
      </c>
      <c r="AV33">
        <v>0</v>
      </c>
      <c r="AW33">
        <v>0</v>
      </c>
      <c r="AX33">
        <v>0</v>
      </c>
      <c r="AY33">
        <v>0</v>
      </c>
      <c r="AZ33">
        <v>0</v>
      </c>
      <c r="BA33">
        <v>0</v>
      </c>
      <c r="BB33">
        <v>0</v>
      </c>
      <c r="BC33">
        <v>0</v>
      </c>
      <c r="BD33">
        <v>0</v>
      </c>
      <c r="BE33">
        <v>0</v>
      </c>
      <c r="BF33">
        <v>0</v>
      </c>
      <c r="BG33">
        <v>0</v>
      </c>
    </row>
    <row r="34" spans="2:59" x14ac:dyDescent="0.2">
      <c r="B34" t="s">
        <v>44</v>
      </c>
      <c r="C34">
        <v>0</v>
      </c>
      <c r="D34">
        <v>0</v>
      </c>
      <c r="E34">
        <v>0</v>
      </c>
      <c r="F34">
        <v>0</v>
      </c>
      <c r="G34">
        <v>0</v>
      </c>
      <c r="H34">
        <v>0</v>
      </c>
      <c r="I34">
        <v>0</v>
      </c>
      <c r="J34">
        <v>0</v>
      </c>
      <c r="K34">
        <v>0</v>
      </c>
      <c r="L34">
        <v>0</v>
      </c>
      <c r="M34">
        <v>0</v>
      </c>
      <c r="N34">
        <v>0</v>
      </c>
      <c r="O34">
        <v>0</v>
      </c>
      <c r="P34">
        <v>0</v>
      </c>
      <c r="Q34">
        <v>0</v>
      </c>
      <c r="R34">
        <v>0</v>
      </c>
      <c r="S34">
        <v>0</v>
      </c>
      <c r="T34">
        <v>0</v>
      </c>
      <c r="U34">
        <v>0</v>
      </c>
      <c r="V34">
        <v>0</v>
      </c>
      <c r="W34">
        <v>0</v>
      </c>
      <c r="X34">
        <v>0</v>
      </c>
      <c r="Y34">
        <v>0</v>
      </c>
      <c r="Z34">
        <v>0</v>
      </c>
      <c r="AA34">
        <v>0</v>
      </c>
      <c r="AB34">
        <v>0</v>
      </c>
      <c r="AC34">
        <v>0</v>
      </c>
      <c r="AD34">
        <v>0</v>
      </c>
      <c r="AE34">
        <v>0</v>
      </c>
      <c r="AF34">
        <v>0</v>
      </c>
      <c r="AG34">
        <v>0</v>
      </c>
      <c r="AH34">
        <v>0</v>
      </c>
      <c r="AI34">
        <v>0</v>
      </c>
      <c r="AJ34">
        <v>0</v>
      </c>
      <c r="AK34">
        <v>0</v>
      </c>
      <c r="AL34">
        <v>0</v>
      </c>
      <c r="AM34">
        <v>0</v>
      </c>
      <c r="AN34">
        <v>0</v>
      </c>
      <c r="AO34">
        <v>0</v>
      </c>
      <c r="AP34">
        <v>0</v>
      </c>
      <c r="AQ34">
        <v>0</v>
      </c>
      <c r="AR34">
        <v>0</v>
      </c>
      <c r="AS34">
        <v>0</v>
      </c>
      <c r="AT34">
        <v>0</v>
      </c>
      <c r="AU34">
        <v>7503.5108799999998</v>
      </c>
      <c r="AV34">
        <v>0</v>
      </c>
      <c r="AW34">
        <v>0</v>
      </c>
      <c r="AX34">
        <v>0</v>
      </c>
      <c r="AY34">
        <v>0</v>
      </c>
      <c r="AZ34">
        <v>0</v>
      </c>
      <c r="BA34">
        <v>768.01023999999961</v>
      </c>
      <c r="BB34">
        <v>13503.51088</v>
      </c>
      <c r="BC34">
        <v>0</v>
      </c>
      <c r="BD34">
        <v>0</v>
      </c>
      <c r="BE34">
        <v>0</v>
      </c>
      <c r="BF34">
        <v>0</v>
      </c>
      <c r="BG34">
        <v>0</v>
      </c>
    </row>
    <row r="35" spans="2:59" x14ac:dyDescent="0.2">
      <c r="B35" t="s">
        <v>45</v>
      </c>
      <c r="C35">
        <v>0</v>
      </c>
      <c r="D35">
        <v>0</v>
      </c>
      <c r="E35">
        <v>0</v>
      </c>
      <c r="F35">
        <v>0</v>
      </c>
      <c r="G35">
        <v>0</v>
      </c>
      <c r="H35">
        <v>0</v>
      </c>
      <c r="I35">
        <v>0</v>
      </c>
      <c r="J35">
        <v>0</v>
      </c>
      <c r="K35">
        <v>0</v>
      </c>
      <c r="L35">
        <v>0</v>
      </c>
      <c r="M35">
        <v>0</v>
      </c>
      <c r="N35">
        <v>0</v>
      </c>
      <c r="O35">
        <v>0</v>
      </c>
      <c r="P35">
        <v>0</v>
      </c>
      <c r="Q35">
        <v>0</v>
      </c>
      <c r="R35">
        <v>0</v>
      </c>
      <c r="S35">
        <v>0</v>
      </c>
      <c r="T35">
        <v>0</v>
      </c>
      <c r="U35">
        <v>0</v>
      </c>
      <c r="V35">
        <v>0</v>
      </c>
      <c r="W35">
        <v>0</v>
      </c>
      <c r="X35">
        <v>0</v>
      </c>
      <c r="Y35">
        <v>0</v>
      </c>
      <c r="Z35">
        <v>0</v>
      </c>
      <c r="AA35">
        <v>0</v>
      </c>
      <c r="AB35">
        <v>0</v>
      </c>
      <c r="AC35">
        <v>0</v>
      </c>
      <c r="AD35">
        <v>0</v>
      </c>
      <c r="AE35">
        <v>0</v>
      </c>
      <c r="AF35">
        <v>0</v>
      </c>
      <c r="AG35">
        <v>0</v>
      </c>
      <c r="AH35">
        <v>0</v>
      </c>
      <c r="AI35">
        <v>0</v>
      </c>
      <c r="AJ35">
        <v>0</v>
      </c>
      <c r="AK35">
        <v>0</v>
      </c>
      <c r="AL35">
        <v>0</v>
      </c>
      <c r="AM35">
        <v>0</v>
      </c>
      <c r="AN35">
        <v>0</v>
      </c>
      <c r="AO35">
        <v>0</v>
      </c>
      <c r="AP35">
        <v>0</v>
      </c>
      <c r="AQ35">
        <v>0</v>
      </c>
      <c r="AR35">
        <v>0</v>
      </c>
      <c r="AS35">
        <v>0</v>
      </c>
      <c r="AT35">
        <v>0</v>
      </c>
      <c r="AU35">
        <v>0</v>
      </c>
      <c r="AV35">
        <v>0</v>
      </c>
      <c r="AW35">
        <v>0</v>
      </c>
      <c r="AX35">
        <v>0</v>
      </c>
      <c r="AY35">
        <v>0</v>
      </c>
      <c r="AZ35">
        <v>0</v>
      </c>
      <c r="BA35">
        <v>0</v>
      </c>
      <c r="BB35">
        <v>0</v>
      </c>
      <c r="BC35">
        <v>0</v>
      </c>
      <c r="BD35">
        <v>0</v>
      </c>
      <c r="BE35">
        <v>0</v>
      </c>
      <c r="BF35">
        <v>0</v>
      </c>
      <c r="BG35">
        <v>0</v>
      </c>
    </row>
    <row r="36" spans="2:59" x14ac:dyDescent="0.2">
      <c r="B36" t="s">
        <v>46</v>
      </c>
      <c r="C36">
        <v>0</v>
      </c>
      <c r="D36">
        <v>0</v>
      </c>
      <c r="E36">
        <v>0</v>
      </c>
      <c r="F36">
        <v>0</v>
      </c>
      <c r="G36">
        <v>0</v>
      </c>
      <c r="H36">
        <v>0</v>
      </c>
      <c r="I36">
        <v>0</v>
      </c>
      <c r="J36">
        <v>0</v>
      </c>
      <c r="K36">
        <v>0</v>
      </c>
      <c r="L36">
        <v>0</v>
      </c>
      <c r="M36">
        <v>0</v>
      </c>
      <c r="N36">
        <v>0</v>
      </c>
      <c r="O36">
        <v>0</v>
      </c>
      <c r="P36">
        <v>0</v>
      </c>
      <c r="Q36">
        <v>0</v>
      </c>
      <c r="R36">
        <v>0</v>
      </c>
      <c r="S36">
        <v>0</v>
      </c>
      <c r="T36">
        <v>0</v>
      </c>
      <c r="U36">
        <v>0</v>
      </c>
      <c r="V36">
        <v>0</v>
      </c>
      <c r="W36">
        <v>0</v>
      </c>
      <c r="X36">
        <v>0</v>
      </c>
      <c r="Y36">
        <v>0</v>
      </c>
      <c r="Z36">
        <v>0</v>
      </c>
      <c r="AA36">
        <v>0</v>
      </c>
      <c r="AB36">
        <v>0</v>
      </c>
      <c r="AC36">
        <v>0</v>
      </c>
      <c r="AD36">
        <v>0</v>
      </c>
      <c r="AE36">
        <v>0</v>
      </c>
      <c r="AF36">
        <v>0</v>
      </c>
      <c r="AG36">
        <v>0</v>
      </c>
      <c r="AH36">
        <v>0</v>
      </c>
      <c r="AI36">
        <v>0</v>
      </c>
      <c r="AJ36">
        <v>0</v>
      </c>
      <c r="AK36">
        <v>0</v>
      </c>
      <c r="AL36">
        <v>0</v>
      </c>
      <c r="AM36">
        <v>0</v>
      </c>
      <c r="AN36">
        <v>0</v>
      </c>
      <c r="AO36">
        <v>0</v>
      </c>
      <c r="AP36">
        <v>0</v>
      </c>
      <c r="AQ36">
        <v>0</v>
      </c>
      <c r="AR36">
        <v>0</v>
      </c>
      <c r="AS36">
        <v>0</v>
      </c>
      <c r="AT36">
        <v>0</v>
      </c>
      <c r="AU36">
        <v>0</v>
      </c>
      <c r="AV36">
        <v>0</v>
      </c>
      <c r="AW36">
        <v>0</v>
      </c>
      <c r="AX36">
        <v>0</v>
      </c>
      <c r="AY36">
        <v>0</v>
      </c>
      <c r="AZ36">
        <v>0</v>
      </c>
      <c r="BA36">
        <v>0</v>
      </c>
      <c r="BB36">
        <v>0</v>
      </c>
      <c r="BC36">
        <v>0</v>
      </c>
      <c r="BD36">
        <v>0</v>
      </c>
      <c r="BE36">
        <v>0</v>
      </c>
      <c r="BF36">
        <v>0</v>
      </c>
      <c r="BG36">
        <v>0</v>
      </c>
    </row>
    <row r="37" spans="2:59" x14ac:dyDescent="0.2">
      <c r="B37" t="s">
        <v>47</v>
      </c>
      <c r="C37">
        <v>0</v>
      </c>
      <c r="D37">
        <v>0</v>
      </c>
      <c r="E37">
        <v>0</v>
      </c>
      <c r="F37">
        <v>0</v>
      </c>
      <c r="G37">
        <v>0</v>
      </c>
      <c r="H37">
        <v>0</v>
      </c>
      <c r="I37">
        <v>0</v>
      </c>
      <c r="J37">
        <v>0</v>
      </c>
      <c r="K37">
        <v>0</v>
      </c>
      <c r="L37">
        <v>0</v>
      </c>
      <c r="M37">
        <v>0</v>
      </c>
      <c r="N37">
        <v>0</v>
      </c>
      <c r="O37">
        <v>0</v>
      </c>
      <c r="P37">
        <v>0</v>
      </c>
      <c r="Q37">
        <v>0</v>
      </c>
      <c r="R37">
        <v>0</v>
      </c>
      <c r="S37">
        <v>0</v>
      </c>
      <c r="T37">
        <v>0</v>
      </c>
      <c r="U37">
        <v>0</v>
      </c>
      <c r="V37">
        <v>0</v>
      </c>
      <c r="W37">
        <v>0</v>
      </c>
      <c r="X37">
        <v>0</v>
      </c>
      <c r="Y37">
        <v>0</v>
      </c>
      <c r="Z37">
        <v>0</v>
      </c>
      <c r="AA37">
        <v>0</v>
      </c>
      <c r="AB37">
        <v>0</v>
      </c>
      <c r="AC37">
        <v>0</v>
      </c>
      <c r="AD37">
        <v>0</v>
      </c>
      <c r="AE37">
        <v>0</v>
      </c>
      <c r="AF37">
        <v>0</v>
      </c>
      <c r="AG37">
        <v>0</v>
      </c>
      <c r="AH37">
        <v>0</v>
      </c>
      <c r="AI37">
        <v>0</v>
      </c>
      <c r="AJ37">
        <v>0</v>
      </c>
      <c r="AK37">
        <v>0</v>
      </c>
      <c r="AL37">
        <v>0</v>
      </c>
      <c r="AM37">
        <v>0</v>
      </c>
      <c r="AN37">
        <v>0</v>
      </c>
      <c r="AO37">
        <v>0</v>
      </c>
      <c r="AP37">
        <v>0</v>
      </c>
      <c r="AQ37">
        <v>0</v>
      </c>
      <c r="AR37">
        <v>0</v>
      </c>
      <c r="AS37">
        <v>0</v>
      </c>
      <c r="AT37">
        <v>0</v>
      </c>
      <c r="AU37">
        <v>0</v>
      </c>
      <c r="AV37">
        <v>500</v>
      </c>
      <c r="AW37">
        <v>0</v>
      </c>
      <c r="AX37">
        <v>0</v>
      </c>
      <c r="AY37">
        <v>0</v>
      </c>
      <c r="AZ37">
        <v>0</v>
      </c>
      <c r="BA37">
        <v>0</v>
      </c>
      <c r="BB37">
        <v>0</v>
      </c>
      <c r="BC37">
        <v>0</v>
      </c>
      <c r="BD37">
        <v>0</v>
      </c>
      <c r="BE37">
        <v>0</v>
      </c>
      <c r="BF37">
        <v>0</v>
      </c>
      <c r="BG37">
        <v>0</v>
      </c>
    </row>
    <row r="38" spans="2:59" x14ac:dyDescent="0.2">
      <c r="B38" t="s">
        <v>48</v>
      </c>
      <c r="C38">
        <v>0</v>
      </c>
      <c r="D38">
        <v>0</v>
      </c>
      <c r="E38">
        <v>0</v>
      </c>
      <c r="F38">
        <v>0</v>
      </c>
      <c r="G38">
        <v>0</v>
      </c>
      <c r="H38">
        <v>0</v>
      </c>
      <c r="I38">
        <v>0</v>
      </c>
      <c r="J38">
        <v>0</v>
      </c>
      <c r="K38">
        <v>0</v>
      </c>
      <c r="L38">
        <v>0</v>
      </c>
      <c r="M38">
        <v>0</v>
      </c>
      <c r="N38">
        <v>0</v>
      </c>
      <c r="O38">
        <v>0</v>
      </c>
      <c r="P38">
        <v>0</v>
      </c>
      <c r="Q38">
        <v>0</v>
      </c>
      <c r="R38">
        <v>0</v>
      </c>
      <c r="S38">
        <v>0</v>
      </c>
      <c r="T38">
        <v>0</v>
      </c>
      <c r="U38">
        <v>0</v>
      </c>
      <c r="V38">
        <v>0</v>
      </c>
      <c r="W38">
        <v>0</v>
      </c>
      <c r="X38">
        <v>0</v>
      </c>
      <c r="Y38">
        <v>0</v>
      </c>
      <c r="Z38">
        <v>0</v>
      </c>
      <c r="AA38">
        <v>0</v>
      </c>
      <c r="AB38">
        <v>0</v>
      </c>
      <c r="AC38">
        <v>0</v>
      </c>
      <c r="AD38">
        <v>0</v>
      </c>
      <c r="AE38">
        <v>0</v>
      </c>
      <c r="AF38">
        <v>0</v>
      </c>
      <c r="AG38">
        <v>0</v>
      </c>
      <c r="AH38">
        <v>0</v>
      </c>
      <c r="AI38">
        <v>0</v>
      </c>
      <c r="AJ38">
        <v>0</v>
      </c>
      <c r="AK38">
        <v>0</v>
      </c>
      <c r="AL38">
        <v>0</v>
      </c>
      <c r="AM38">
        <v>348003.59399999992</v>
      </c>
      <c r="AN38">
        <v>0</v>
      </c>
      <c r="AO38">
        <v>0</v>
      </c>
      <c r="AP38">
        <v>0</v>
      </c>
      <c r="AQ38">
        <v>0</v>
      </c>
      <c r="AR38">
        <v>0</v>
      </c>
      <c r="AS38">
        <v>0</v>
      </c>
      <c r="AT38">
        <v>0</v>
      </c>
      <c r="AU38">
        <v>0</v>
      </c>
      <c r="AV38">
        <v>0</v>
      </c>
      <c r="AW38">
        <v>0</v>
      </c>
      <c r="AX38">
        <v>0</v>
      </c>
      <c r="AY38">
        <v>0</v>
      </c>
      <c r="AZ38">
        <v>0</v>
      </c>
      <c r="BA38">
        <v>0</v>
      </c>
      <c r="BB38">
        <v>0</v>
      </c>
      <c r="BC38">
        <v>0</v>
      </c>
      <c r="BD38">
        <v>0</v>
      </c>
      <c r="BE38">
        <v>0</v>
      </c>
      <c r="BF38">
        <v>0</v>
      </c>
      <c r="BG38">
        <v>0</v>
      </c>
    </row>
    <row r="39" spans="2:59" x14ac:dyDescent="0.2">
      <c r="B39" t="s">
        <v>49</v>
      </c>
      <c r="C39">
        <v>0</v>
      </c>
      <c r="D39">
        <v>0</v>
      </c>
      <c r="E39">
        <v>0</v>
      </c>
      <c r="F39">
        <v>0</v>
      </c>
      <c r="G39">
        <v>0</v>
      </c>
      <c r="H39">
        <v>0</v>
      </c>
      <c r="I39">
        <v>0</v>
      </c>
      <c r="J39">
        <v>0</v>
      </c>
      <c r="K39">
        <v>0</v>
      </c>
      <c r="L39">
        <v>0</v>
      </c>
      <c r="M39">
        <v>0</v>
      </c>
      <c r="N39">
        <v>0</v>
      </c>
      <c r="O39">
        <v>0</v>
      </c>
      <c r="P39">
        <v>0</v>
      </c>
      <c r="Q39">
        <v>0</v>
      </c>
      <c r="R39">
        <v>0</v>
      </c>
      <c r="S39">
        <v>0</v>
      </c>
      <c r="T39">
        <v>0</v>
      </c>
      <c r="U39">
        <v>0</v>
      </c>
      <c r="V39">
        <v>0</v>
      </c>
      <c r="W39">
        <v>0</v>
      </c>
      <c r="X39">
        <v>0</v>
      </c>
      <c r="Y39">
        <v>0</v>
      </c>
      <c r="Z39">
        <v>0</v>
      </c>
      <c r="AA39">
        <v>0</v>
      </c>
      <c r="AB39">
        <v>0</v>
      </c>
      <c r="AC39">
        <v>0</v>
      </c>
      <c r="AD39">
        <v>0</v>
      </c>
      <c r="AE39">
        <v>0</v>
      </c>
      <c r="AF39">
        <v>0</v>
      </c>
      <c r="AG39">
        <v>0</v>
      </c>
      <c r="AH39">
        <v>0</v>
      </c>
      <c r="AI39">
        <v>0</v>
      </c>
      <c r="AJ39">
        <v>0</v>
      </c>
      <c r="AK39">
        <v>0</v>
      </c>
      <c r="AL39">
        <v>0</v>
      </c>
      <c r="AM39">
        <v>0</v>
      </c>
      <c r="AN39">
        <v>498492.89171599923</v>
      </c>
      <c r="AO39">
        <v>0</v>
      </c>
      <c r="AP39">
        <v>0</v>
      </c>
      <c r="AQ39">
        <v>0</v>
      </c>
      <c r="AR39">
        <v>0</v>
      </c>
      <c r="AS39">
        <v>0</v>
      </c>
      <c r="AT39">
        <v>0</v>
      </c>
      <c r="AU39">
        <v>0</v>
      </c>
      <c r="AV39">
        <v>0</v>
      </c>
      <c r="AW39">
        <v>0</v>
      </c>
      <c r="AX39">
        <v>0</v>
      </c>
      <c r="AY39">
        <v>0</v>
      </c>
      <c r="AZ39">
        <v>0</v>
      </c>
      <c r="BA39">
        <v>0</v>
      </c>
      <c r="BB39">
        <v>0</v>
      </c>
      <c r="BC39">
        <v>0</v>
      </c>
      <c r="BD39">
        <v>0</v>
      </c>
      <c r="BE39">
        <v>0</v>
      </c>
      <c r="BF39">
        <v>0</v>
      </c>
      <c r="BG39">
        <v>0</v>
      </c>
    </row>
    <row r="40" spans="2:59" x14ac:dyDescent="0.2">
      <c r="B40" t="s">
        <v>50</v>
      </c>
      <c r="C40">
        <v>0</v>
      </c>
      <c r="D40">
        <v>0</v>
      </c>
      <c r="E40">
        <v>0</v>
      </c>
      <c r="F40">
        <v>0</v>
      </c>
      <c r="G40">
        <v>0</v>
      </c>
      <c r="H40">
        <v>0</v>
      </c>
      <c r="I40">
        <v>0</v>
      </c>
      <c r="J40">
        <v>0</v>
      </c>
      <c r="K40">
        <v>0</v>
      </c>
      <c r="L40">
        <v>0</v>
      </c>
      <c r="M40">
        <v>0</v>
      </c>
      <c r="N40">
        <v>0</v>
      </c>
      <c r="O40">
        <v>0</v>
      </c>
      <c r="P40">
        <v>0</v>
      </c>
      <c r="Q40">
        <v>0</v>
      </c>
      <c r="R40">
        <v>0</v>
      </c>
      <c r="S40">
        <v>0</v>
      </c>
      <c r="T40">
        <v>0</v>
      </c>
      <c r="U40">
        <v>0</v>
      </c>
      <c r="V40">
        <v>0</v>
      </c>
      <c r="W40">
        <v>0</v>
      </c>
      <c r="X40">
        <v>0</v>
      </c>
      <c r="Y40">
        <v>0</v>
      </c>
      <c r="Z40">
        <v>0</v>
      </c>
      <c r="AA40">
        <v>0</v>
      </c>
      <c r="AB40">
        <v>0</v>
      </c>
      <c r="AC40">
        <v>0</v>
      </c>
      <c r="AD40">
        <v>0</v>
      </c>
      <c r="AE40">
        <v>0</v>
      </c>
      <c r="AF40">
        <v>0</v>
      </c>
      <c r="AG40">
        <v>0</v>
      </c>
      <c r="AH40">
        <v>0</v>
      </c>
      <c r="AI40">
        <v>0</v>
      </c>
      <c r="AJ40">
        <v>0</v>
      </c>
      <c r="AK40">
        <v>0</v>
      </c>
      <c r="AL40">
        <v>0</v>
      </c>
      <c r="AM40">
        <v>0</v>
      </c>
      <c r="AN40">
        <v>97332.506249999977</v>
      </c>
      <c r="AO40">
        <v>0</v>
      </c>
      <c r="AP40">
        <v>0</v>
      </c>
      <c r="AQ40">
        <v>0</v>
      </c>
      <c r="AR40">
        <v>0</v>
      </c>
      <c r="AS40">
        <v>0</v>
      </c>
      <c r="AT40">
        <v>0</v>
      </c>
      <c r="AU40">
        <v>0</v>
      </c>
      <c r="AV40">
        <v>0</v>
      </c>
      <c r="AW40">
        <v>0</v>
      </c>
      <c r="AX40">
        <v>0</v>
      </c>
      <c r="AY40">
        <v>0</v>
      </c>
      <c r="AZ40">
        <v>0</v>
      </c>
      <c r="BA40">
        <v>0</v>
      </c>
      <c r="BB40">
        <v>0</v>
      </c>
      <c r="BC40">
        <v>0</v>
      </c>
      <c r="BD40">
        <v>0</v>
      </c>
      <c r="BE40">
        <v>0</v>
      </c>
      <c r="BF40">
        <v>0</v>
      </c>
      <c r="BG40">
        <v>0</v>
      </c>
    </row>
    <row r="41" spans="2:59" x14ac:dyDescent="0.2">
      <c r="B41" t="s">
        <v>51</v>
      </c>
      <c r="C41">
        <v>0</v>
      </c>
      <c r="D41">
        <v>0</v>
      </c>
      <c r="E41">
        <v>0</v>
      </c>
      <c r="F41">
        <v>0</v>
      </c>
      <c r="G41">
        <v>0</v>
      </c>
      <c r="H41">
        <v>0</v>
      </c>
      <c r="I41">
        <v>0</v>
      </c>
      <c r="J41">
        <v>0</v>
      </c>
      <c r="K41">
        <v>0</v>
      </c>
      <c r="L41">
        <v>0</v>
      </c>
      <c r="M41">
        <v>0</v>
      </c>
      <c r="N41">
        <v>0</v>
      </c>
      <c r="O41">
        <v>0</v>
      </c>
      <c r="P41">
        <v>0</v>
      </c>
      <c r="Q41">
        <v>0</v>
      </c>
      <c r="R41">
        <v>0</v>
      </c>
      <c r="S41">
        <v>0</v>
      </c>
      <c r="T41">
        <v>0</v>
      </c>
      <c r="U41">
        <v>0</v>
      </c>
      <c r="V41">
        <v>0</v>
      </c>
      <c r="W41">
        <v>0</v>
      </c>
      <c r="X41">
        <v>0</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0</v>
      </c>
      <c r="AZ41">
        <v>0</v>
      </c>
      <c r="BA41">
        <v>0</v>
      </c>
      <c r="BB41">
        <v>0</v>
      </c>
      <c r="BC41">
        <v>0</v>
      </c>
      <c r="BD41">
        <v>0</v>
      </c>
      <c r="BE41">
        <v>0</v>
      </c>
      <c r="BF41">
        <v>0</v>
      </c>
      <c r="BG41">
        <v>0</v>
      </c>
    </row>
    <row r="42" spans="2:59" x14ac:dyDescent="0.2">
      <c r="B42" t="s">
        <v>52</v>
      </c>
      <c r="C42">
        <v>0</v>
      </c>
      <c r="D42">
        <v>0</v>
      </c>
      <c r="E42">
        <v>0</v>
      </c>
      <c r="F42">
        <v>0</v>
      </c>
      <c r="G42">
        <v>0</v>
      </c>
      <c r="H42">
        <v>0</v>
      </c>
      <c r="I42">
        <v>0</v>
      </c>
      <c r="J42">
        <v>0</v>
      </c>
      <c r="K42">
        <v>0</v>
      </c>
      <c r="L42">
        <v>0</v>
      </c>
      <c r="M42">
        <v>0</v>
      </c>
      <c r="N42">
        <v>0</v>
      </c>
      <c r="O42">
        <v>0</v>
      </c>
      <c r="P42">
        <v>0</v>
      </c>
      <c r="Q42">
        <v>0</v>
      </c>
      <c r="R42">
        <v>0</v>
      </c>
      <c r="S42">
        <v>0</v>
      </c>
      <c r="T42">
        <v>0</v>
      </c>
      <c r="U42">
        <v>0</v>
      </c>
      <c r="V42">
        <v>0</v>
      </c>
      <c r="W42">
        <v>0</v>
      </c>
      <c r="X42">
        <v>0</v>
      </c>
      <c r="Y42">
        <v>0</v>
      </c>
      <c r="Z42">
        <v>0</v>
      </c>
      <c r="AA42">
        <v>0</v>
      </c>
      <c r="AB42">
        <v>0</v>
      </c>
      <c r="AC42">
        <v>1621</v>
      </c>
      <c r="AD42">
        <v>0</v>
      </c>
      <c r="AE42">
        <v>0</v>
      </c>
      <c r="AF42">
        <v>0</v>
      </c>
      <c r="AG42">
        <v>0</v>
      </c>
      <c r="AH42">
        <v>0</v>
      </c>
      <c r="AI42">
        <v>0</v>
      </c>
      <c r="AJ42">
        <v>0</v>
      </c>
      <c r="AK42">
        <v>0</v>
      </c>
      <c r="AL42">
        <v>0</v>
      </c>
      <c r="AM42">
        <v>0</v>
      </c>
      <c r="AN42">
        <v>0</v>
      </c>
      <c r="AO42">
        <v>0</v>
      </c>
      <c r="AP42">
        <v>0</v>
      </c>
      <c r="AQ42">
        <v>0</v>
      </c>
      <c r="AR42">
        <v>0</v>
      </c>
      <c r="AS42">
        <v>0</v>
      </c>
      <c r="AT42">
        <v>0</v>
      </c>
      <c r="AU42">
        <v>0</v>
      </c>
      <c r="AV42">
        <v>0</v>
      </c>
      <c r="AW42">
        <v>0</v>
      </c>
      <c r="AX42">
        <v>16208.311839999995</v>
      </c>
      <c r="AY42">
        <v>0</v>
      </c>
      <c r="AZ42">
        <v>0</v>
      </c>
      <c r="BA42">
        <v>0</v>
      </c>
      <c r="BB42">
        <v>0</v>
      </c>
      <c r="BC42">
        <v>0</v>
      </c>
      <c r="BD42">
        <v>0</v>
      </c>
      <c r="BE42">
        <v>0</v>
      </c>
      <c r="BF42">
        <v>0</v>
      </c>
      <c r="BG42">
        <v>0</v>
      </c>
    </row>
    <row r="43" spans="2:59" x14ac:dyDescent="0.2">
      <c r="B43" t="s">
        <v>53</v>
      </c>
      <c r="C43">
        <v>0</v>
      </c>
      <c r="D43">
        <v>0</v>
      </c>
      <c r="E43">
        <v>0</v>
      </c>
      <c r="F43">
        <v>0</v>
      </c>
      <c r="G43">
        <v>0</v>
      </c>
      <c r="H43">
        <v>0</v>
      </c>
      <c r="I43">
        <v>0</v>
      </c>
      <c r="J43">
        <v>0</v>
      </c>
      <c r="K43">
        <v>0</v>
      </c>
      <c r="L43">
        <v>0</v>
      </c>
      <c r="M43">
        <v>0</v>
      </c>
      <c r="N43">
        <v>0</v>
      </c>
      <c r="O43">
        <v>0</v>
      </c>
      <c r="P43">
        <v>0</v>
      </c>
      <c r="Q43">
        <v>0</v>
      </c>
      <c r="R43">
        <v>0</v>
      </c>
      <c r="S43">
        <v>0</v>
      </c>
      <c r="T43">
        <v>0</v>
      </c>
      <c r="U43">
        <v>0</v>
      </c>
      <c r="V43">
        <v>0</v>
      </c>
      <c r="W43">
        <v>0</v>
      </c>
      <c r="X43">
        <v>0</v>
      </c>
      <c r="Y43">
        <v>0</v>
      </c>
      <c r="Z43">
        <v>0</v>
      </c>
      <c r="AA43">
        <v>0</v>
      </c>
      <c r="AB43">
        <v>0</v>
      </c>
      <c r="AC43">
        <v>0</v>
      </c>
      <c r="AD43">
        <v>0</v>
      </c>
      <c r="AE43">
        <v>0</v>
      </c>
      <c r="AF43">
        <v>0</v>
      </c>
      <c r="AG43">
        <v>0</v>
      </c>
      <c r="AH43">
        <v>0</v>
      </c>
      <c r="AI43">
        <v>0</v>
      </c>
      <c r="AJ43">
        <v>0</v>
      </c>
      <c r="AK43">
        <v>0</v>
      </c>
      <c r="AL43">
        <v>0</v>
      </c>
      <c r="AM43">
        <v>0</v>
      </c>
      <c r="AN43">
        <v>0</v>
      </c>
      <c r="AO43">
        <v>0</v>
      </c>
      <c r="AP43">
        <v>0</v>
      </c>
      <c r="AQ43">
        <v>0</v>
      </c>
      <c r="AR43">
        <v>0</v>
      </c>
      <c r="AS43">
        <v>0</v>
      </c>
      <c r="AT43">
        <v>0</v>
      </c>
      <c r="AU43">
        <v>0</v>
      </c>
      <c r="AV43">
        <v>0</v>
      </c>
      <c r="AW43">
        <v>0</v>
      </c>
      <c r="AX43">
        <v>0</v>
      </c>
      <c r="AY43">
        <v>0</v>
      </c>
      <c r="AZ43">
        <v>0</v>
      </c>
      <c r="BA43">
        <v>0</v>
      </c>
      <c r="BB43">
        <v>0</v>
      </c>
      <c r="BC43">
        <v>0</v>
      </c>
      <c r="BD43">
        <v>0</v>
      </c>
      <c r="BE43">
        <v>0</v>
      </c>
      <c r="BF43">
        <v>0</v>
      </c>
      <c r="BG43">
        <v>0</v>
      </c>
    </row>
    <row r="44" spans="2:59" x14ac:dyDescent="0.2">
      <c r="B44" t="s">
        <v>54</v>
      </c>
      <c r="C44">
        <v>0</v>
      </c>
      <c r="D44">
        <v>0</v>
      </c>
      <c r="E44">
        <v>0</v>
      </c>
      <c r="F44">
        <v>0</v>
      </c>
      <c r="G44">
        <v>0</v>
      </c>
      <c r="H44">
        <v>0</v>
      </c>
      <c r="I44">
        <v>0</v>
      </c>
      <c r="J44">
        <v>0</v>
      </c>
      <c r="K44">
        <v>0</v>
      </c>
      <c r="L44">
        <v>0</v>
      </c>
      <c r="M44">
        <v>0</v>
      </c>
      <c r="N44">
        <v>0</v>
      </c>
      <c r="O44">
        <v>0</v>
      </c>
      <c r="P44">
        <v>0</v>
      </c>
      <c r="Q44">
        <v>0</v>
      </c>
      <c r="R44">
        <v>0</v>
      </c>
      <c r="S44">
        <v>0</v>
      </c>
      <c r="T44">
        <v>0</v>
      </c>
      <c r="U44">
        <v>0</v>
      </c>
      <c r="V44">
        <v>0</v>
      </c>
      <c r="W44">
        <v>0</v>
      </c>
      <c r="X44">
        <v>0</v>
      </c>
      <c r="Y44">
        <v>0</v>
      </c>
      <c r="Z44">
        <v>0</v>
      </c>
      <c r="AA44">
        <v>0</v>
      </c>
      <c r="AB44">
        <v>0</v>
      </c>
      <c r="AC44">
        <v>0</v>
      </c>
      <c r="AD44">
        <v>0</v>
      </c>
      <c r="AE44">
        <v>0</v>
      </c>
      <c r="AF44">
        <v>0</v>
      </c>
      <c r="AG44">
        <v>0</v>
      </c>
      <c r="AH44">
        <v>0</v>
      </c>
      <c r="AI44">
        <v>0</v>
      </c>
      <c r="AJ44">
        <v>0</v>
      </c>
      <c r="AK44">
        <v>0</v>
      </c>
      <c r="AL44">
        <v>0</v>
      </c>
      <c r="AM44">
        <v>0</v>
      </c>
      <c r="AN44">
        <v>0</v>
      </c>
      <c r="AO44">
        <v>0</v>
      </c>
      <c r="AP44">
        <v>0</v>
      </c>
      <c r="AQ44">
        <v>0</v>
      </c>
      <c r="AR44">
        <v>0</v>
      </c>
      <c r="AS44">
        <v>0</v>
      </c>
      <c r="AT44">
        <v>0</v>
      </c>
      <c r="AU44">
        <v>0</v>
      </c>
      <c r="AV44">
        <v>0</v>
      </c>
      <c r="AW44">
        <v>0</v>
      </c>
      <c r="AX44">
        <v>0</v>
      </c>
      <c r="AY44">
        <v>0</v>
      </c>
      <c r="AZ44">
        <v>0</v>
      </c>
      <c r="BA44">
        <v>0</v>
      </c>
      <c r="BB44">
        <v>0</v>
      </c>
      <c r="BC44">
        <v>0</v>
      </c>
      <c r="BD44">
        <v>0</v>
      </c>
      <c r="BE44">
        <v>0</v>
      </c>
      <c r="BF44">
        <v>0</v>
      </c>
      <c r="BG44">
        <v>0</v>
      </c>
    </row>
    <row r="45" spans="2:59" x14ac:dyDescent="0.2">
      <c r="B45" t="s">
        <v>55</v>
      </c>
      <c r="C45">
        <v>0</v>
      </c>
      <c r="D45">
        <v>0</v>
      </c>
      <c r="E45">
        <v>0</v>
      </c>
      <c r="F45">
        <v>0</v>
      </c>
      <c r="G45">
        <v>0</v>
      </c>
      <c r="H45">
        <v>0</v>
      </c>
      <c r="I45">
        <v>0</v>
      </c>
      <c r="J45">
        <v>0</v>
      </c>
      <c r="K45">
        <v>0</v>
      </c>
      <c r="L45">
        <v>0</v>
      </c>
      <c r="M45">
        <v>0</v>
      </c>
      <c r="N45">
        <v>0</v>
      </c>
      <c r="O45">
        <v>0</v>
      </c>
      <c r="P45">
        <v>0</v>
      </c>
      <c r="Q45">
        <v>0</v>
      </c>
      <c r="R45">
        <v>0</v>
      </c>
      <c r="S45">
        <v>0</v>
      </c>
      <c r="T45">
        <v>0</v>
      </c>
      <c r="U45">
        <v>0</v>
      </c>
      <c r="V45">
        <v>0</v>
      </c>
      <c r="W45">
        <v>0</v>
      </c>
      <c r="X45">
        <v>0</v>
      </c>
      <c r="Y45">
        <v>0</v>
      </c>
      <c r="Z45">
        <v>10680</v>
      </c>
      <c r="AA45">
        <v>0</v>
      </c>
      <c r="AB45">
        <v>0</v>
      </c>
      <c r="AC45">
        <v>0</v>
      </c>
      <c r="AD45">
        <v>0</v>
      </c>
      <c r="AE45">
        <v>0</v>
      </c>
      <c r="AF45">
        <v>0</v>
      </c>
      <c r="AG45">
        <v>0</v>
      </c>
      <c r="AH45">
        <v>0</v>
      </c>
      <c r="AI45">
        <v>0</v>
      </c>
      <c r="AJ45">
        <v>0</v>
      </c>
      <c r="AK45">
        <v>0</v>
      </c>
      <c r="AL45">
        <v>0</v>
      </c>
      <c r="AM45">
        <v>0</v>
      </c>
      <c r="AN45">
        <v>0</v>
      </c>
      <c r="AO45">
        <v>0</v>
      </c>
      <c r="AP45">
        <v>0</v>
      </c>
      <c r="AQ45">
        <v>0</v>
      </c>
      <c r="AR45">
        <v>61146</v>
      </c>
      <c r="AS45">
        <v>12000</v>
      </c>
      <c r="AT45">
        <v>0</v>
      </c>
      <c r="AU45">
        <v>0</v>
      </c>
      <c r="AV45">
        <v>0</v>
      </c>
      <c r="AW45">
        <v>0</v>
      </c>
      <c r="AX45">
        <v>0</v>
      </c>
      <c r="AY45">
        <v>0</v>
      </c>
      <c r="AZ45">
        <v>0</v>
      </c>
      <c r="BA45">
        <v>0</v>
      </c>
      <c r="BB45">
        <v>0</v>
      </c>
      <c r="BC45">
        <v>0</v>
      </c>
      <c r="BD45">
        <v>0</v>
      </c>
      <c r="BE45">
        <v>0</v>
      </c>
      <c r="BF45">
        <v>0</v>
      </c>
      <c r="BG45">
        <v>0</v>
      </c>
    </row>
    <row r="46" spans="2:59" x14ac:dyDescent="0.2">
      <c r="B46" t="s">
        <v>56</v>
      </c>
      <c r="C46">
        <v>0</v>
      </c>
      <c r="D46">
        <v>0</v>
      </c>
      <c r="E46">
        <v>0</v>
      </c>
      <c r="F46">
        <v>0</v>
      </c>
      <c r="G46">
        <v>0</v>
      </c>
      <c r="H46">
        <v>0</v>
      </c>
      <c r="I46">
        <v>0</v>
      </c>
      <c r="J46">
        <v>0</v>
      </c>
      <c r="K46">
        <v>0</v>
      </c>
      <c r="L46">
        <v>0</v>
      </c>
      <c r="M46">
        <v>0</v>
      </c>
      <c r="N46">
        <v>0</v>
      </c>
      <c r="O46">
        <v>0</v>
      </c>
      <c r="P46">
        <v>0</v>
      </c>
      <c r="Q46">
        <v>0</v>
      </c>
      <c r="R46">
        <v>0</v>
      </c>
      <c r="S46">
        <v>0</v>
      </c>
      <c r="T46">
        <v>0</v>
      </c>
      <c r="U46">
        <v>0</v>
      </c>
      <c r="V46">
        <v>0</v>
      </c>
      <c r="W46">
        <v>0</v>
      </c>
      <c r="X46">
        <v>0</v>
      </c>
      <c r="Y46">
        <v>0</v>
      </c>
      <c r="Z46">
        <v>0</v>
      </c>
      <c r="AA46">
        <v>0</v>
      </c>
      <c r="AB46">
        <v>0</v>
      </c>
      <c r="AC46">
        <v>0</v>
      </c>
      <c r="AD46">
        <v>0</v>
      </c>
      <c r="AE46">
        <v>0</v>
      </c>
      <c r="AF46">
        <v>0</v>
      </c>
      <c r="AG46">
        <v>0</v>
      </c>
      <c r="AH46">
        <v>0</v>
      </c>
      <c r="AI46">
        <v>0</v>
      </c>
      <c r="AJ46">
        <v>0</v>
      </c>
      <c r="AK46">
        <v>0</v>
      </c>
      <c r="AL46">
        <v>0</v>
      </c>
      <c r="AM46">
        <v>0</v>
      </c>
      <c r="AN46">
        <v>0</v>
      </c>
      <c r="AO46">
        <v>0</v>
      </c>
      <c r="AP46">
        <v>0</v>
      </c>
      <c r="AQ46">
        <v>0</v>
      </c>
      <c r="AR46">
        <v>0</v>
      </c>
      <c r="AS46">
        <v>0</v>
      </c>
      <c r="AT46">
        <v>0</v>
      </c>
      <c r="AU46">
        <v>0</v>
      </c>
      <c r="AV46">
        <v>0</v>
      </c>
      <c r="AW46">
        <v>0</v>
      </c>
      <c r="AX46">
        <v>0</v>
      </c>
      <c r="AY46">
        <v>0</v>
      </c>
      <c r="AZ46">
        <v>0</v>
      </c>
      <c r="BA46">
        <v>0</v>
      </c>
      <c r="BB46">
        <v>0</v>
      </c>
      <c r="BC46">
        <v>0</v>
      </c>
      <c r="BD46">
        <v>0</v>
      </c>
      <c r="BE46">
        <v>0</v>
      </c>
      <c r="BF46">
        <v>0</v>
      </c>
      <c r="BG46">
        <v>0</v>
      </c>
    </row>
    <row r="47" spans="2:59" x14ac:dyDescent="0.2">
      <c r="B47" t="s">
        <v>57</v>
      </c>
      <c r="C47">
        <v>0</v>
      </c>
      <c r="D47">
        <v>0</v>
      </c>
      <c r="E47">
        <v>0</v>
      </c>
      <c r="F47">
        <v>0</v>
      </c>
      <c r="G47">
        <v>0</v>
      </c>
      <c r="H47">
        <v>0</v>
      </c>
      <c r="I47">
        <v>0</v>
      </c>
      <c r="J47">
        <v>0</v>
      </c>
      <c r="K47">
        <v>0</v>
      </c>
      <c r="L47">
        <v>0</v>
      </c>
      <c r="M47">
        <v>0</v>
      </c>
      <c r="N47">
        <v>0</v>
      </c>
      <c r="O47">
        <v>0</v>
      </c>
      <c r="P47">
        <v>0</v>
      </c>
      <c r="Q47">
        <v>0</v>
      </c>
      <c r="R47">
        <v>0</v>
      </c>
      <c r="S47">
        <v>0</v>
      </c>
      <c r="T47">
        <v>0</v>
      </c>
      <c r="U47">
        <v>0</v>
      </c>
      <c r="V47">
        <v>0</v>
      </c>
      <c r="W47">
        <v>0</v>
      </c>
      <c r="X47">
        <v>0</v>
      </c>
      <c r="Y47">
        <v>0</v>
      </c>
      <c r="Z47">
        <v>0</v>
      </c>
      <c r="AA47">
        <v>0</v>
      </c>
      <c r="AB47">
        <v>0</v>
      </c>
      <c r="AC47">
        <v>0</v>
      </c>
      <c r="AD47">
        <v>0</v>
      </c>
      <c r="AE47">
        <v>0</v>
      </c>
      <c r="AF47">
        <v>0</v>
      </c>
      <c r="AG47">
        <v>0</v>
      </c>
      <c r="AH47">
        <v>0</v>
      </c>
      <c r="AI47">
        <v>0</v>
      </c>
      <c r="AJ47">
        <v>0</v>
      </c>
      <c r="AK47">
        <v>0</v>
      </c>
      <c r="AL47">
        <v>0</v>
      </c>
      <c r="AM47">
        <v>0</v>
      </c>
      <c r="AN47">
        <v>0</v>
      </c>
      <c r="AO47">
        <v>0</v>
      </c>
      <c r="AP47">
        <v>0</v>
      </c>
      <c r="AQ47">
        <v>0</v>
      </c>
      <c r="AR47">
        <v>0</v>
      </c>
      <c r="AS47">
        <v>0</v>
      </c>
      <c r="AT47">
        <v>0</v>
      </c>
      <c r="AU47">
        <v>0</v>
      </c>
      <c r="AV47">
        <v>0</v>
      </c>
      <c r="AW47">
        <v>0</v>
      </c>
      <c r="AX47">
        <v>0</v>
      </c>
      <c r="AY47">
        <v>0</v>
      </c>
      <c r="AZ47">
        <v>0</v>
      </c>
      <c r="BA47">
        <v>0</v>
      </c>
      <c r="BB47">
        <v>0</v>
      </c>
      <c r="BC47">
        <v>0</v>
      </c>
      <c r="BD47">
        <v>0</v>
      </c>
      <c r="BE47">
        <v>0</v>
      </c>
      <c r="BF47">
        <v>0</v>
      </c>
      <c r="BG47">
        <v>0</v>
      </c>
    </row>
    <row r="48" spans="2:59" x14ac:dyDescent="0.2">
      <c r="B48" t="s">
        <v>58</v>
      </c>
      <c r="C48">
        <v>0</v>
      </c>
      <c r="D48">
        <v>0</v>
      </c>
      <c r="E48">
        <v>0</v>
      </c>
      <c r="F48">
        <v>0</v>
      </c>
      <c r="G48">
        <v>0</v>
      </c>
      <c r="H48">
        <v>0</v>
      </c>
      <c r="I48">
        <v>0</v>
      </c>
      <c r="J48">
        <v>0</v>
      </c>
      <c r="K48">
        <v>0</v>
      </c>
      <c r="L48">
        <v>0</v>
      </c>
      <c r="M48">
        <v>0</v>
      </c>
      <c r="N48">
        <v>0</v>
      </c>
      <c r="O48">
        <v>0</v>
      </c>
      <c r="P48">
        <v>0</v>
      </c>
      <c r="Q48">
        <v>0</v>
      </c>
      <c r="R48">
        <v>0</v>
      </c>
      <c r="S48">
        <v>0</v>
      </c>
      <c r="T48">
        <v>0</v>
      </c>
      <c r="U48">
        <v>0</v>
      </c>
      <c r="V48">
        <v>0</v>
      </c>
      <c r="W48">
        <v>0</v>
      </c>
      <c r="X48">
        <v>0</v>
      </c>
      <c r="Y48">
        <v>0</v>
      </c>
      <c r="Z48">
        <v>0</v>
      </c>
      <c r="AA48">
        <v>0</v>
      </c>
      <c r="AB48">
        <v>0</v>
      </c>
      <c r="AC48">
        <v>0</v>
      </c>
      <c r="AD48">
        <v>0</v>
      </c>
      <c r="AE48">
        <v>0</v>
      </c>
      <c r="AF48">
        <v>0</v>
      </c>
      <c r="AG48">
        <v>0</v>
      </c>
      <c r="AH48">
        <v>0</v>
      </c>
      <c r="AI48">
        <v>0</v>
      </c>
      <c r="AJ48">
        <v>0</v>
      </c>
      <c r="AK48">
        <v>0</v>
      </c>
      <c r="AL48">
        <v>0</v>
      </c>
      <c r="AM48">
        <v>0</v>
      </c>
      <c r="AN48">
        <v>0</v>
      </c>
      <c r="AO48">
        <v>0</v>
      </c>
      <c r="AP48">
        <v>0</v>
      </c>
      <c r="AQ48">
        <v>0</v>
      </c>
      <c r="AR48">
        <v>0</v>
      </c>
      <c r="AS48">
        <v>0</v>
      </c>
      <c r="AT48">
        <v>0</v>
      </c>
      <c r="AU48">
        <v>0</v>
      </c>
      <c r="AV48">
        <v>0</v>
      </c>
      <c r="AW48">
        <v>0</v>
      </c>
      <c r="AX48">
        <v>0</v>
      </c>
      <c r="AY48">
        <v>0</v>
      </c>
      <c r="AZ48">
        <v>0</v>
      </c>
      <c r="BA48">
        <v>0</v>
      </c>
      <c r="BB48">
        <v>0</v>
      </c>
      <c r="BC48">
        <v>0</v>
      </c>
      <c r="BD48">
        <v>0</v>
      </c>
      <c r="BE48">
        <v>0</v>
      </c>
      <c r="BF48">
        <v>0</v>
      </c>
      <c r="BG48">
        <v>0</v>
      </c>
    </row>
    <row r="49" spans="2:59" x14ac:dyDescent="0.2">
      <c r="B49" t="s">
        <v>59</v>
      </c>
      <c r="C49">
        <v>0</v>
      </c>
      <c r="D49">
        <v>0</v>
      </c>
      <c r="E49">
        <v>0</v>
      </c>
      <c r="F49">
        <v>0</v>
      </c>
      <c r="G49">
        <v>0</v>
      </c>
      <c r="H49">
        <v>0</v>
      </c>
      <c r="I49">
        <v>0</v>
      </c>
      <c r="J49">
        <v>0</v>
      </c>
      <c r="K49">
        <v>0</v>
      </c>
      <c r="L49">
        <v>0</v>
      </c>
      <c r="M49">
        <v>0</v>
      </c>
      <c r="N49">
        <v>0</v>
      </c>
      <c r="O49">
        <v>0</v>
      </c>
      <c r="P49">
        <v>0</v>
      </c>
      <c r="Q49">
        <v>0</v>
      </c>
      <c r="R49">
        <v>0</v>
      </c>
      <c r="S49">
        <v>0</v>
      </c>
      <c r="T49">
        <v>0</v>
      </c>
      <c r="U49">
        <v>0</v>
      </c>
      <c r="V49">
        <v>0</v>
      </c>
      <c r="W49">
        <v>0</v>
      </c>
      <c r="X49">
        <v>0</v>
      </c>
      <c r="Y49">
        <v>0</v>
      </c>
      <c r="Z49">
        <v>0</v>
      </c>
      <c r="AA49">
        <v>0</v>
      </c>
      <c r="AB49">
        <v>0</v>
      </c>
      <c r="AC49">
        <v>0</v>
      </c>
      <c r="AD49">
        <v>0</v>
      </c>
      <c r="AE49">
        <v>0</v>
      </c>
      <c r="AF49">
        <v>0</v>
      </c>
      <c r="AG49">
        <v>0</v>
      </c>
      <c r="AH49">
        <v>0</v>
      </c>
      <c r="AI49">
        <v>0</v>
      </c>
      <c r="AJ49">
        <v>0</v>
      </c>
      <c r="AK49">
        <v>0</v>
      </c>
      <c r="AL49">
        <v>0</v>
      </c>
      <c r="AM49">
        <v>0</v>
      </c>
      <c r="AN49">
        <v>0</v>
      </c>
      <c r="AO49">
        <v>0</v>
      </c>
      <c r="AP49">
        <v>0</v>
      </c>
      <c r="AQ49">
        <v>0</v>
      </c>
      <c r="AR49">
        <v>0</v>
      </c>
      <c r="AS49">
        <v>0</v>
      </c>
      <c r="AT49">
        <v>0</v>
      </c>
      <c r="AU49">
        <v>0</v>
      </c>
      <c r="AV49">
        <v>0</v>
      </c>
      <c r="AW49">
        <v>0</v>
      </c>
      <c r="AX49">
        <v>0</v>
      </c>
      <c r="AY49">
        <v>0</v>
      </c>
      <c r="AZ49">
        <v>0</v>
      </c>
      <c r="BA49">
        <v>0</v>
      </c>
      <c r="BB49">
        <v>0</v>
      </c>
      <c r="BC49">
        <v>0</v>
      </c>
      <c r="BD49">
        <v>0</v>
      </c>
      <c r="BE49">
        <v>0</v>
      </c>
      <c r="BF49">
        <v>0</v>
      </c>
      <c r="BG49">
        <v>0</v>
      </c>
    </row>
    <row r="50" spans="2:59" x14ac:dyDescent="0.2">
      <c r="B50" t="s">
        <v>60</v>
      </c>
      <c r="C50">
        <v>0</v>
      </c>
      <c r="D50">
        <v>0</v>
      </c>
      <c r="E50">
        <v>0</v>
      </c>
      <c r="F50">
        <v>0</v>
      </c>
      <c r="G50">
        <v>0</v>
      </c>
      <c r="H50">
        <v>0</v>
      </c>
      <c r="I50">
        <v>0</v>
      </c>
      <c r="J50">
        <v>0</v>
      </c>
      <c r="K50">
        <v>0</v>
      </c>
      <c r="L50">
        <v>0</v>
      </c>
      <c r="M50">
        <v>0</v>
      </c>
      <c r="N50">
        <v>0</v>
      </c>
      <c r="O50">
        <v>0</v>
      </c>
      <c r="P50">
        <v>0</v>
      </c>
      <c r="Q50">
        <v>0</v>
      </c>
      <c r="R50">
        <v>0</v>
      </c>
      <c r="S50">
        <v>0</v>
      </c>
      <c r="T50">
        <v>0</v>
      </c>
      <c r="U50">
        <v>0</v>
      </c>
      <c r="V50">
        <v>0</v>
      </c>
      <c r="W50">
        <v>0</v>
      </c>
      <c r="X50">
        <v>0</v>
      </c>
      <c r="Y50">
        <v>0</v>
      </c>
      <c r="Z50">
        <v>0</v>
      </c>
      <c r="AA50">
        <v>0</v>
      </c>
      <c r="AB50">
        <v>0</v>
      </c>
      <c r="AC50">
        <v>0</v>
      </c>
      <c r="AD50">
        <v>0</v>
      </c>
      <c r="AE50">
        <v>0</v>
      </c>
      <c r="AF50">
        <v>0</v>
      </c>
      <c r="AG50">
        <v>0</v>
      </c>
      <c r="AH50">
        <v>0</v>
      </c>
      <c r="AI50">
        <v>0</v>
      </c>
      <c r="AJ50">
        <v>0</v>
      </c>
      <c r="AK50">
        <v>0</v>
      </c>
      <c r="AL50">
        <v>0</v>
      </c>
      <c r="AM50">
        <v>0</v>
      </c>
      <c r="AN50">
        <v>0</v>
      </c>
      <c r="AO50">
        <v>0</v>
      </c>
      <c r="AP50">
        <v>0</v>
      </c>
      <c r="AQ50">
        <v>0</v>
      </c>
      <c r="AR50">
        <v>0</v>
      </c>
      <c r="AS50">
        <v>0</v>
      </c>
      <c r="AT50">
        <v>0</v>
      </c>
      <c r="AU50">
        <v>0</v>
      </c>
      <c r="AV50">
        <v>0</v>
      </c>
      <c r="AW50">
        <v>0</v>
      </c>
      <c r="AX50">
        <v>0</v>
      </c>
      <c r="AY50">
        <v>0</v>
      </c>
      <c r="AZ50">
        <v>0</v>
      </c>
      <c r="BA50">
        <v>0</v>
      </c>
      <c r="BB50">
        <v>0</v>
      </c>
      <c r="BC50">
        <v>0</v>
      </c>
      <c r="BD50">
        <v>0</v>
      </c>
      <c r="BE50">
        <v>0</v>
      </c>
      <c r="BF50">
        <v>0</v>
      </c>
      <c r="BG50">
        <v>0</v>
      </c>
    </row>
    <row r="51" spans="2:59" x14ac:dyDescent="0.2">
      <c r="B51" t="s">
        <v>61</v>
      </c>
      <c r="C51">
        <v>0</v>
      </c>
      <c r="D51">
        <v>0</v>
      </c>
      <c r="E51">
        <v>0</v>
      </c>
      <c r="F51">
        <v>0</v>
      </c>
      <c r="G51">
        <v>0</v>
      </c>
      <c r="H51">
        <v>0</v>
      </c>
      <c r="I51">
        <v>0</v>
      </c>
      <c r="J51">
        <v>0</v>
      </c>
      <c r="K51">
        <v>0</v>
      </c>
      <c r="L51">
        <v>0</v>
      </c>
      <c r="M51">
        <v>0</v>
      </c>
      <c r="N51">
        <v>0</v>
      </c>
      <c r="O51">
        <v>0</v>
      </c>
      <c r="P51">
        <v>0</v>
      </c>
      <c r="Q51">
        <v>0</v>
      </c>
      <c r="R51">
        <v>0</v>
      </c>
      <c r="S51">
        <v>0</v>
      </c>
      <c r="T51">
        <v>0</v>
      </c>
      <c r="U51">
        <v>0</v>
      </c>
      <c r="V51">
        <v>0</v>
      </c>
      <c r="W51">
        <v>0</v>
      </c>
      <c r="X51">
        <v>0</v>
      </c>
      <c r="Y51">
        <v>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v>0</v>
      </c>
      <c r="BE51">
        <v>0</v>
      </c>
      <c r="BF51">
        <v>0</v>
      </c>
      <c r="BG51">
        <v>0</v>
      </c>
    </row>
    <row r="52" spans="2:59" x14ac:dyDescent="0.2">
      <c r="B52" t="s">
        <v>62</v>
      </c>
      <c r="C52">
        <v>0</v>
      </c>
      <c r="D52">
        <v>0</v>
      </c>
      <c r="E52">
        <v>0</v>
      </c>
      <c r="F52">
        <v>0</v>
      </c>
      <c r="G52">
        <v>0</v>
      </c>
      <c r="H52">
        <v>0</v>
      </c>
      <c r="I52">
        <v>0</v>
      </c>
      <c r="J52">
        <v>0</v>
      </c>
      <c r="K52">
        <v>0</v>
      </c>
      <c r="L52">
        <v>0</v>
      </c>
      <c r="M52">
        <v>0</v>
      </c>
      <c r="N52">
        <v>0</v>
      </c>
      <c r="O52">
        <v>0</v>
      </c>
      <c r="P52">
        <v>0</v>
      </c>
      <c r="Q52">
        <v>0</v>
      </c>
      <c r="R52">
        <v>0</v>
      </c>
      <c r="S52">
        <v>0</v>
      </c>
      <c r="T52">
        <v>0</v>
      </c>
      <c r="U52">
        <v>0</v>
      </c>
      <c r="V52">
        <v>0</v>
      </c>
      <c r="W52">
        <v>0</v>
      </c>
      <c r="X52">
        <v>0</v>
      </c>
      <c r="Y52">
        <v>0</v>
      </c>
      <c r="Z52">
        <v>0</v>
      </c>
      <c r="AA52">
        <v>0</v>
      </c>
      <c r="AB52">
        <v>0</v>
      </c>
      <c r="AC52">
        <v>0</v>
      </c>
      <c r="AD52">
        <v>0</v>
      </c>
      <c r="AE52">
        <v>0</v>
      </c>
      <c r="AF52">
        <v>0</v>
      </c>
      <c r="AG52">
        <v>0</v>
      </c>
      <c r="AH52">
        <v>0</v>
      </c>
      <c r="AI52">
        <v>0</v>
      </c>
      <c r="AJ52">
        <v>0</v>
      </c>
      <c r="AK52">
        <v>0</v>
      </c>
      <c r="AL52">
        <v>0</v>
      </c>
      <c r="AM52">
        <v>0</v>
      </c>
      <c r="AN52">
        <v>0</v>
      </c>
      <c r="AO52">
        <v>0</v>
      </c>
      <c r="AP52">
        <v>0</v>
      </c>
      <c r="AQ52">
        <v>0</v>
      </c>
      <c r="AR52">
        <v>0</v>
      </c>
      <c r="AS52">
        <v>0</v>
      </c>
      <c r="AT52">
        <v>0</v>
      </c>
      <c r="AU52">
        <v>0</v>
      </c>
      <c r="AV52">
        <v>0</v>
      </c>
      <c r="AW52">
        <v>0</v>
      </c>
      <c r="AX52">
        <v>0</v>
      </c>
      <c r="AY52">
        <v>0</v>
      </c>
      <c r="AZ52">
        <v>0</v>
      </c>
      <c r="BA52">
        <v>0</v>
      </c>
      <c r="BB52">
        <v>0</v>
      </c>
      <c r="BC52">
        <v>0</v>
      </c>
      <c r="BD52">
        <v>0</v>
      </c>
      <c r="BE52">
        <v>0</v>
      </c>
      <c r="BF52">
        <v>0</v>
      </c>
      <c r="BG52">
        <v>0</v>
      </c>
    </row>
    <row r="53" spans="2:59" x14ac:dyDescent="0.2">
      <c r="B53" t="s">
        <v>63</v>
      </c>
      <c r="C53">
        <v>0</v>
      </c>
      <c r="D53">
        <v>0</v>
      </c>
      <c r="E53">
        <v>0</v>
      </c>
      <c r="F53">
        <v>0</v>
      </c>
      <c r="G53">
        <v>0</v>
      </c>
      <c r="H53">
        <v>0</v>
      </c>
      <c r="I53">
        <v>0</v>
      </c>
      <c r="J53">
        <v>0</v>
      </c>
      <c r="K53">
        <v>0</v>
      </c>
      <c r="L53">
        <v>0</v>
      </c>
      <c r="M53">
        <v>0</v>
      </c>
      <c r="N53">
        <v>0</v>
      </c>
      <c r="O53">
        <v>0</v>
      </c>
      <c r="P53">
        <v>0</v>
      </c>
      <c r="Q53">
        <v>0</v>
      </c>
      <c r="R53">
        <v>0</v>
      </c>
      <c r="S53">
        <v>0</v>
      </c>
      <c r="T53">
        <v>0</v>
      </c>
      <c r="U53">
        <v>0</v>
      </c>
      <c r="V53">
        <v>0</v>
      </c>
      <c r="W53">
        <v>0</v>
      </c>
      <c r="X53">
        <v>0</v>
      </c>
      <c r="Y53">
        <v>0</v>
      </c>
      <c r="Z53">
        <v>0</v>
      </c>
      <c r="AA53">
        <v>0</v>
      </c>
      <c r="AB53">
        <v>0</v>
      </c>
      <c r="AC53">
        <v>0</v>
      </c>
      <c r="AD53">
        <v>0</v>
      </c>
      <c r="AE53">
        <v>0</v>
      </c>
      <c r="AF53">
        <v>0</v>
      </c>
      <c r="AG53">
        <v>0</v>
      </c>
      <c r="AH53">
        <v>0</v>
      </c>
      <c r="AI53">
        <v>0</v>
      </c>
      <c r="AJ53">
        <v>0</v>
      </c>
      <c r="AK53">
        <v>0</v>
      </c>
      <c r="AL53">
        <v>0</v>
      </c>
      <c r="AM53">
        <v>0</v>
      </c>
      <c r="AN53">
        <v>0</v>
      </c>
      <c r="AO53">
        <v>0</v>
      </c>
      <c r="AP53">
        <v>0</v>
      </c>
      <c r="AQ53">
        <v>0</v>
      </c>
      <c r="AR53">
        <v>0</v>
      </c>
      <c r="AS53">
        <v>0</v>
      </c>
      <c r="AT53">
        <v>0</v>
      </c>
      <c r="AU53">
        <v>0</v>
      </c>
      <c r="AV53">
        <v>0</v>
      </c>
      <c r="AW53">
        <v>0</v>
      </c>
      <c r="AX53">
        <v>0</v>
      </c>
      <c r="AY53">
        <v>0</v>
      </c>
      <c r="AZ53">
        <v>0</v>
      </c>
      <c r="BA53">
        <v>0</v>
      </c>
      <c r="BB53">
        <v>0</v>
      </c>
      <c r="BC53">
        <v>0</v>
      </c>
      <c r="BD53">
        <v>0</v>
      </c>
      <c r="BE53">
        <v>0</v>
      </c>
      <c r="BF53">
        <v>0</v>
      </c>
      <c r="BG53">
        <v>0</v>
      </c>
    </row>
    <row r="54" spans="2:59" x14ac:dyDescent="0.2">
      <c r="B54" t="s">
        <v>64</v>
      </c>
      <c r="C54">
        <v>0</v>
      </c>
      <c r="D54">
        <v>0</v>
      </c>
      <c r="E54">
        <v>0</v>
      </c>
      <c r="F54">
        <v>0</v>
      </c>
      <c r="G54">
        <v>0</v>
      </c>
      <c r="H54">
        <v>0</v>
      </c>
      <c r="I54">
        <v>0</v>
      </c>
      <c r="J54">
        <v>0</v>
      </c>
      <c r="K54">
        <v>0</v>
      </c>
      <c r="L54">
        <v>0</v>
      </c>
      <c r="M54">
        <v>0</v>
      </c>
      <c r="N54">
        <v>0</v>
      </c>
      <c r="O54">
        <v>0</v>
      </c>
      <c r="P54">
        <v>0</v>
      </c>
      <c r="Q54">
        <v>0</v>
      </c>
      <c r="R54">
        <v>0</v>
      </c>
      <c r="S54">
        <v>0</v>
      </c>
      <c r="T54">
        <v>0</v>
      </c>
      <c r="U54">
        <v>0</v>
      </c>
      <c r="V54">
        <v>0</v>
      </c>
      <c r="W54">
        <v>0</v>
      </c>
      <c r="X54">
        <v>0</v>
      </c>
      <c r="Y54">
        <v>0</v>
      </c>
      <c r="Z54">
        <v>0</v>
      </c>
      <c r="AA54">
        <v>0</v>
      </c>
      <c r="AB54">
        <v>0</v>
      </c>
      <c r="AC54">
        <v>0</v>
      </c>
      <c r="AD54">
        <v>0</v>
      </c>
      <c r="AE54">
        <v>0</v>
      </c>
      <c r="AF54">
        <v>0</v>
      </c>
      <c r="AG54">
        <v>0</v>
      </c>
      <c r="AH54">
        <v>0</v>
      </c>
      <c r="AI54">
        <v>0</v>
      </c>
      <c r="AJ54">
        <v>0</v>
      </c>
      <c r="AK54">
        <v>0</v>
      </c>
      <c r="AL54">
        <v>0</v>
      </c>
      <c r="AM54">
        <v>0</v>
      </c>
      <c r="AN54">
        <v>0</v>
      </c>
      <c r="AO54">
        <v>0</v>
      </c>
      <c r="AP54">
        <v>0</v>
      </c>
      <c r="AQ54">
        <v>0</v>
      </c>
      <c r="AR54">
        <v>0</v>
      </c>
      <c r="AS54">
        <v>0</v>
      </c>
      <c r="AT54">
        <v>0</v>
      </c>
      <c r="AU54">
        <v>0</v>
      </c>
      <c r="AV54">
        <v>0</v>
      </c>
      <c r="AW54">
        <v>0</v>
      </c>
      <c r="AX54">
        <v>0</v>
      </c>
      <c r="AY54">
        <v>0</v>
      </c>
      <c r="AZ54">
        <v>0</v>
      </c>
      <c r="BA54">
        <v>0</v>
      </c>
      <c r="BB54">
        <v>0</v>
      </c>
      <c r="BC54">
        <v>0</v>
      </c>
      <c r="BD54">
        <v>0</v>
      </c>
      <c r="BE54">
        <v>0</v>
      </c>
      <c r="BF54">
        <v>0</v>
      </c>
      <c r="BG54">
        <v>0</v>
      </c>
    </row>
    <row r="55" spans="2:59" x14ac:dyDescent="0.2">
      <c r="B55" t="s">
        <v>65</v>
      </c>
      <c r="C55">
        <v>0</v>
      </c>
      <c r="D55">
        <v>0</v>
      </c>
      <c r="E55">
        <v>0</v>
      </c>
      <c r="F55">
        <v>0</v>
      </c>
      <c r="G55">
        <v>0</v>
      </c>
      <c r="H55">
        <v>0</v>
      </c>
      <c r="I55">
        <v>0</v>
      </c>
      <c r="J55">
        <v>0</v>
      </c>
      <c r="K55">
        <v>0</v>
      </c>
      <c r="L55">
        <v>0</v>
      </c>
      <c r="M55">
        <v>0</v>
      </c>
      <c r="N55">
        <v>0</v>
      </c>
      <c r="O55">
        <v>0</v>
      </c>
      <c r="P55">
        <v>0</v>
      </c>
      <c r="Q55">
        <v>0</v>
      </c>
      <c r="R55">
        <v>0</v>
      </c>
      <c r="S55">
        <v>0</v>
      </c>
      <c r="T55">
        <v>0</v>
      </c>
      <c r="U55">
        <v>0</v>
      </c>
      <c r="V55">
        <v>0</v>
      </c>
      <c r="W55">
        <v>0</v>
      </c>
      <c r="X55">
        <v>0</v>
      </c>
      <c r="Y55">
        <v>0</v>
      </c>
      <c r="Z55">
        <v>0</v>
      </c>
      <c r="AA55">
        <v>0</v>
      </c>
      <c r="AB55">
        <v>0</v>
      </c>
      <c r="AC55">
        <v>0</v>
      </c>
      <c r="AD55">
        <v>0</v>
      </c>
      <c r="AE55">
        <v>0</v>
      </c>
      <c r="AF55">
        <v>0</v>
      </c>
      <c r="AG55">
        <v>0</v>
      </c>
      <c r="AH55">
        <v>0</v>
      </c>
      <c r="AI55">
        <v>0</v>
      </c>
      <c r="AJ55">
        <v>0</v>
      </c>
      <c r="AK55">
        <v>0</v>
      </c>
      <c r="AL55">
        <v>0</v>
      </c>
      <c r="AM55">
        <v>0</v>
      </c>
      <c r="AN55">
        <v>0</v>
      </c>
      <c r="AO55">
        <v>0</v>
      </c>
      <c r="AP55">
        <v>0</v>
      </c>
      <c r="AQ55">
        <v>0</v>
      </c>
      <c r="AR55">
        <v>0</v>
      </c>
      <c r="AS55">
        <v>0</v>
      </c>
      <c r="AT55">
        <v>0</v>
      </c>
      <c r="AU55">
        <v>0</v>
      </c>
      <c r="AV55">
        <v>0</v>
      </c>
      <c r="AW55">
        <v>0</v>
      </c>
      <c r="AX55">
        <v>0</v>
      </c>
      <c r="AY55">
        <v>0</v>
      </c>
      <c r="AZ55">
        <v>0</v>
      </c>
      <c r="BA55">
        <v>0</v>
      </c>
      <c r="BB55">
        <v>0</v>
      </c>
      <c r="BC55">
        <v>0</v>
      </c>
      <c r="BD55">
        <v>0</v>
      </c>
      <c r="BE55">
        <v>0</v>
      </c>
      <c r="BF55">
        <v>0</v>
      </c>
      <c r="BG55">
        <v>0</v>
      </c>
    </row>
    <row r="56" spans="2:59" x14ac:dyDescent="0.2">
      <c r="B56" t="s">
        <v>66</v>
      </c>
      <c r="C56">
        <v>0</v>
      </c>
      <c r="D56">
        <v>0</v>
      </c>
      <c r="E56">
        <v>0</v>
      </c>
      <c r="F56">
        <v>0</v>
      </c>
      <c r="G56">
        <v>0</v>
      </c>
      <c r="H56">
        <v>0</v>
      </c>
      <c r="I56">
        <v>0</v>
      </c>
      <c r="J56">
        <v>0</v>
      </c>
      <c r="K56">
        <v>0</v>
      </c>
      <c r="L56">
        <v>0</v>
      </c>
      <c r="M56">
        <v>0</v>
      </c>
      <c r="N56">
        <v>0</v>
      </c>
      <c r="O56">
        <v>0</v>
      </c>
      <c r="P56">
        <v>0</v>
      </c>
      <c r="Q56">
        <v>0</v>
      </c>
      <c r="R56">
        <v>0</v>
      </c>
      <c r="S56">
        <v>0</v>
      </c>
      <c r="T56">
        <v>0</v>
      </c>
      <c r="U56">
        <v>0</v>
      </c>
      <c r="V56">
        <v>0</v>
      </c>
      <c r="W56">
        <v>0</v>
      </c>
      <c r="X56">
        <v>0</v>
      </c>
      <c r="Y56">
        <v>0</v>
      </c>
      <c r="Z56">
        <v>0</v>
      </c>
      <c r="AA56">
        <v>0</v>
      </c>
      <c r="AB56">
        <v>0</v>
      </c>
      <c r="AC56">
        <v>0</v>
      </c>
      <c r="AD56">
        <v>0</v>
      </c>
      <c r="AE56">
        <v>0</v>
      </c>
      <c r="AF56">
        <v>0</v>
      </c>
      <c r="AG56">
        <v>0</v>
      </c>
      <c r="AH56">
        <v>0</v>
      </c>
      <c r="AI56">
        <v>0</v>
      </c>
      <c r="AJ56">
        <v>0</v>
      </c>
      <c r="AK56">
        <v>0</v>
      </c>
      <c r="AL56">
        <v>0</v>
      </c>
      <c r="AM56">
        <v>0</v>
      </c>
      <c r="AN56">
        <v>0</v>
      </c>
      <c r="AO56">
        <v>0</v>
      </c>
      <c r="AP56">
        <v>0</v>
      </c>
      <c r="AQ56">
        <v>0</v>
      </c>
      <c r="AR56">
        <v>0</v>
      </c>
      <c r="AS56">
        <v>0</v>
      </c>
      <c r="AT56">
        <v>0</v>
      </c>
      <c r="AU56">
        <v>0</v>
      </c>
      <c r="AV56">
        <v>0</v>
      </c>
      <c r="AW56">
        <v>0</v>
      </c>
      <c r="AX56">
        <v>0</v>
      </c>
      <c r="AY56">
        <v>0</v>
      </c>
      <c r="AZ56">
        <v>0</v>
      </c>
      <c r="BA56">
        <v>0</v>
      </c>
      <c r="BB56">
        <v>0</v>
      </c>
      <c r="BC56">
        <v>0</v>
      </c>
      <c r="BD56">
        <v>0</v>
      </c>
      <c r="BE56">
        <v>0</v>
      </c>
      <c r="BF56">
        <v>0</v>
      </c>
      <c r="BG56">
        <v>0</v>
      </c>
    </row>
    <row r="57" spans="2:59" x14ac:dyDescent="0.2">
      <c r="B57" t="s">
        <v>67</v>
      </c>
      <c r="C57">
        <v>0</v>
      </c>
      <c r="D57">
        <v>0</v>
      </c>
      <c r="E57">
        <v>0</v>
      </c>
      <c r="F57">
        <v>0</v>
      </c>
      <c r="G57">
        <v>0</v>
      </c>
      <c r="H57">
        <v>0</v>
      </c>
      <c r="I57">
        <v>0</v>
      </c>
      <c r="J57">
        <v>0</v>
      </c>
      <c r="K57">
        <v>0</v>
      </c>
      <c r="L57">
        <v>0</v>
      </c>
      <c r="M57">
        <v>0</v>
      </c>
      <c r="N57">
        <v>0</v>
      </c>
      <c r="O57">
        <v>0</v>
      </c>
      <c r="P57">
        <v>0</v>
      </c>
      <c r="Q57">
        <v>0</v>
      </c>
      <c r="R57">
        <v>0</v>
      </c>
      <c r="S57">
        <v>0</v>
      </c>
      <c r="T57">
        <v>0</v>
      </c>
      <c r="U57">
        <v>0</v>
      </c>
      <c r="V57">
        <v>0</v>
      </c>
      <c r="W57">
        <v>0</v>
      </c>
      <c r="X57">
        <v>0</v>
      </c>
      <c r="Y57">
        <v>0</v>
      </c>
      <c r="Z57">
        <v>0</v>
      </c>
      <c r="AA57">
        <v>0</v>
      </c>
      <c r="AB57">
        <v>0</v>
      </c>
      <c r="AC57">
        <v>0</v>
      </c>
      <c r="AD57">
        <v>0</v>
      </c>
      <c r="AE57">
        <v>0</v>
      </c>
      <c r="AF57">
        <v>0</v>
      </c>
      <c r="AG57">
        <v>0</v>
      </c>
      <c r="AH57">
        <v>0</v>
      </c>
      <c r="AI57">
        <v>0</v>
      </c>
      <c r="AJ57">
        <v>0</v>
      </c>
      <c r="AK57">
        <v>0</v>
      </c>
      <c r="AL57">
        <v>0</v>
      </c>
      <c r="AM57">
        <v>0</v>
      </c>
      <c r="AN57">
        <v>0</v>
      </c>
      <c r="AO57">
        <v>0</v>
      </c>
      <c r="AP57">
        <v>0</v>
      </c>
      <c r="AQ57">
        <v>0</v>
      </c>
      <c r="AR57">
        <v>0</v>
      </c>
      <c r="AS57">
        <v>0</v>
      </c>
      <c r="AT57">
        <v>0</v>
      </c>
      <c r="AU57">
        <v>0</v>
      </c>
      <c r="AV57">
        <v>0</v>
      </c>
      <c r="AW57">
        <v>0</v>
      </c>
      <c r="AX57">
        <v>0</v>
      </c>
      <c r="AY57">
        <v>0</v>
      </c>
      <c r="AZ57">
        <v>0</v>
      </c>
      <c r="BA57">
        <v>0</v>
      </c>
      <c r="BB57">
        <v>0</v>
      </c>
      <c r="BC57">
        <v>0</v>
      </c>
      <c r="BD57">
        <v>0</v>
      </c>
      <c r="BE57">
        <v>0</v>
      </c>
      <c r="BF57">
        <v>0</v>
      </c>
      <c r="BG57">
        <v>0</v>
      </c>
    </row>
    <row r="58" spans="2:59" x14ac:dyDescent="0.2">
      <c r="B58" t="s">
        <v>68</v>
      </c>
      <c r="C58">
        <v>0</v>
      </c>
      <c r="D58">
        <v>0</v>
      </c>
      <c r="E58">
        <v>0</v>
      </c>
      <c r="F58">
        <v>31081.053080000002</v>
      </c>
      <c r="G58">
        <v>0</v>
      </c>
      <c r="H58">
        <v>62470</v>
      </c>
      <c r="I58">
        <v>0</v>
      </c>
      <c r="J58">
        <v>13238.472060000002</v>
      </c>
      <c r="K58">
        <v>7218.3266374719215</v>
      </c>
      <c r="L58">
        <v>5623.4354219999987</v>
      </c>
      <c r="M58">
        <v>0</v>
      </c>
      <c r="N58">
        <v>58293.302488862879</v>
      </c>
      <c r="O58">
        <v>14326.735500000001</v>
      </c>
      <c r="P58">
        <v>11439.123299999999</v>
      </c>
      <c r="Q58">
        <v>27313.775280000002</v>
      </c>
      <c r="R58">
        <v>2475</v>
      </c>
      <c r="S58">
        <v>3333.447216</v>
      </c>
      <c r="T58">
        <v>0</v>
      </c>
      <c r="U58">
        <v>0</v>
      </c>
      <c r="V58">
        <v>0</v>
      </c>
      <c r="W58">
        <v>0</v>
      </c>
      <c r="X58">
        <v>0</v>
      </c>
      <c r="Y58">
        <v>22715.159775</v>
      </c>
      <c r="Z58">
        <v>38802.720000000001</v>
      </c>
      <c r="AA58">
        <v>0</v>
      </c>
      <c r="AB58">
        <v>0</v>
      </c>
      <c r="AC58">
        <v>0</v>
      </c>
      <c r="AD58">
        <v>0</v>
      </c>
      <c r="AE58">
        <v>0</v>
      </c>
      <c r="AF58">
        <v>11233.688399999999</v>
      </c>
      <c r="AG58">
        <v>0</v>
      </c>
      <c r="AH58">
        <v>0</v>
      </c>
      <c r="AI58">
        <v>0</v>
      </c>
      <c r="AJ58">
        <v>0</v>
      </c>
      <c r="AK58">
        <v>0</v>
      </c>
      <c r="AL58">
        <v>48865.535869768421</v>
      </c>
      <c r="AM58">
        <v>0</v>
      </c>
      <c r="AN58">
        <v>0</v>
      </c>
      <c r="AO58">
        <v>8059.2542891406129</v>
      </c>
      <c r="AP58">
        <v>0</v>
      </c>
      <c r="AQ58">
        <v>0</v>
      </c>
      <c r="AR58">
        <v>0</v>
      </c>
      <c r="AS58">
        <v>0</v>
      </c>
      <c r="AT58">
        <v>0</v>
      </c>
      <c r="AU58">
        <v>0</v>
      </c>
      <c r="AV58">
        <v>0</v>
      </c>
      <c r="AW58">
        <v>0</v>
      </c>
      <c r="AX58">
        <v>0</v>
      </c>
      <c r="AY58">
        <v>0</v>
      </c>
      <c r="AZ58">
        <v>0</v>
      </c>
      <c r="BA58">
        <v>0</v>
      </c>
      <c r="BB58">
        <v>0</v>
      </c>
      <c r="BC58">
        <v>0</v>
      </c>
      <c r="BD58">
        <v>0</v>
      </c>
      <c r="BE58">
        <v>0</v>
      </c>
      <c r="BF58">
        <v>0</v>
      </c>
      <c r="BG58">
        <v>0</v>
      </c>
    </row>
    <row r="59" spans="2:59" x14ac:dyDescent="0.2">
      <c r="B59" t="s">
        <v>69</v>
      </c>
      <c r="C59">
        <v>0</v>
      </c>
      <c r="D59">
        <v>0</v>
      </c>
      <c r="E59">
        <v>0</v>
      </c>
      <c r="F59">
        <v>0</v>
      </c>
      <c r="G59">
        <v>0</v>
      </c>
      <c r="H59">
        <v>0</v>
      </c>
      <c r="I59">
        <v>1</v>
      </c>
      <c r="J59">
        <v>0</v>
      </c>
      <c r="K59">
        <v>0</v>
      </c>
      <c r="L59">
        <v>0</v>
      </c>
      <c r="M59">
        <v>0</v>
      </c>
      <c r="N59">
        <v>0</v>
      </c>
      <c r="O59">
        <v>0</v>
      </c>
      <c r="P59">
        <v>0</v>
      </c>
      <c r="Q59">
        <v>0</v>
      </c>
      <c r="R59">
        <v>0</v>
      </c>
      <c r="S59">
        <v>0</v>
      </c>
      <c r="T59">
        <v>0</v>
      </c>
      <c r="U59">
        <v>0</v>
      </c>
      <c r="V59">
        <v>0</v>
      </c>
      <c r="W59">
        <v>0</v>
      </c>
      <c r="X59">
        <v>0</v>
      </c>
      <c r="Y59">
        <v>0</v>
      </c>
      <c r="Z59">
        <v>0</v>
      </c>
      <c r="AA59">
        <v>0</v>
      </c>
      <c r="AB59">
        <v>0</v>
      </c>
      <c r="AC59">
        <v>0</v>
      </c>
      <c r="AD59">
        <v>0</v>
      </c>
      <c r="AE59">
        <v>0</v>
      </c>
      <c r="AF59">
        <v>0</v>
      </c>
      <c r="AG59">
        <v>0</v>
      </c>
      <c r="AH59">
        <v>0</v>
      </c>
      <c r="AI59">
        <v>0</v>
      </c>
      <c r="AJ59">
        <v>0</v>
      </c>
      <c r="AK59">
        <v>0</v>
      </c>
      <c r="AL59">
        <v>0</v>
      </c>
      <c r="AM59">
        <v>0</v>
      </c>
      <c r="AN59">
        <v>0</v>
      </c>
      <c r="AO59">
        <v>0</v>
      </c>
      <c r="AP59">
        <v>0</v>
      </c>
      <c r="AQ59">
        <v>0</v>
      </c>
      <c r="AR59">
        <v>0</v>
      </c>
      <c r="AS59">
        <v>0</v>
      </c>
      <c r="AT59">
        <v>0</v>
      </c>
      <c r="AU59">
        <v>0</v>
      </c>
      <c r="AV59">
        <v>0</v>
      </c>
      <c r="AW59">
        <v>0</v>
      </c>
      <c r="AX59">
        <v>0</v>
      </c>
      <c r="AY59">
        <v>0</v>
      </c>
      <c r="AZ59">
        <v>0</v>
      </c>
      <c r="BA59">
        <v>0</v>
      </c>
      <c r="BB59">
        <v>0</v>
      </c>
      <c r="BC59">
        <v>0</v>
      </c>
      <c r="BD59">
        <v>0</v>
      </c>
      <c r="BE59">
        <v>0</v>
      </c>
      <c r="BF59">
        <v>0</v>
      </c>
      <c r="BG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190AD-CCB0-4C27-B59B-3FC04BEE09BF}">
  <dimension ref="A1:BU199"/>
  <sheetViews>
    <sheetView tabSelected="1" zoomScale="85" zoomScaleNormal="85" workbookViewId="0">
      <selection activeCell="A20" sqref="A20:XFD20"/>
    </sheetView>
  </sheetViews>
  <sheetFormatPr baseColWidth="10" defaultColWidth="11.42578125" defaultRowHeight="12.75" x14ac:dyDescent="0.2"/>
  <cols>
    <col min="1" max="1" width="22.42578125" style="1" customWidth="1"/>
    <col min="2" max="2" width="11.42578125" style="1"/>
    <col min="3" max="3" width="34.140625" style="1" customWidth="1"/>
    <col min="4" max="8" width="10.7109375" style="1" customWidth="1"/>
    <col min="9" max="9" width="15.42578125" style="1" customWidth="1"/>
    <col min="10" max="61" width="10.7109375" style="1" customWidth="1"/>
    <col min="62" max="62" width="11.42578125" style="1" customWidth="1"/>
    <col min="63" max="66" width="11.42578125" style="1"/>
    <col min="67" max="67" width="12" style="1" customWidth="1"/>
    <col min="68" max="68" width="11.42578125" style="1" customWidth="1"/>
    <col min="69" max="69" width="11.42578125" style="10" customWidth="1"/>
    <col min="70" max="71" width="11.42578125" style="1"/>
    <col min="73" max="73" width="11.42578125" style="1" customWidth="1"/>
    <col min="74" max="16384" width="11.42578125" style="1"/>
  </cols>
  <sheetData>
    <row r="1" spans="2:61" ht="13.5" thickBot="1" x14ac:dyDescent="0.25">
      <c r="D1" s="2" t="s">
        <v>0</v>
      </c>
      <c r="E1" s="2" t="s">
        <v>1</v>
      </c>
      <c r="F1" s="2" t="s">
        <v>2</v>
      </c>
    </row>
    <row r="2" spans="2:61" ht="15" x14ac:dyDescent="0.2">
      <c r="C2" s="3" t="s">
        <v>3</v>
      </c>
      <c r="D2" s="4">
        <f>[2]CI_Valeur!A3</f>
        <v>0</v>
      </c>
      <c r="E2" s="5">
        <f>MIN(D18:BH88)</f>
        <v>0</v>
      </c>
      <c r="F2" s="5">
        <f>[2]Repart_Import!A2</f>
        <v>0</v>
      </c>
      <c r="G2"/>
      <c r="H2"/>
      <c r="I2"/>
      <c r="J2"/>
    </row>
    <row r="3" spans="2:61" hidden="1" x14ac:dyDescent="0.2">
      <c r="D3" s="1">
        <v>1</v>
      </c>
      <c r="E3" s="1">
        <v>2</v>
      </c>
      <c r="F3" s="1">
        <v>3</v>
      </c>
      <c r="G3" s="1">
        <v>4</v>
      </c>
      <c r="H3" s="1">
        <v>5</v>
      </c>
      <c r="I3" s="1">
        <v>6</v>
      </c>
      <c r="J3" s="1">
        <v>7</v>
      </c>
      <c r="K3" s="1">
        <v>8</v>
      </c>
      <c r="L3" s="1">
        <v>9</v>
      </c>
      <c r="M3" s="1">
        <v>10</v>
      </c>
      <c r="N3" s="1">
        <v>11</v>
      </c>
      <c r="O3" s="1">
        <v>12</v>
      </c>
      <c r="P3" s="1">
        <v>13</v>
      </c>
      <c r="Q3" s="1">
        <v>14</v>
      </c>
      <c r="R3" s="1">
        <v>15</v>
      </c>
      <c r="S3" s="1">
        <v>16</v>
      </c>
      <c r="T3" s="1">
        <v>17</v>
      </c>
      <c r="U3" s="1">
        <v>18</v>
      </c>
      <c r="V3" s="1">
        <v>19</v>
      </c>
      <c r="W3" s="1">
        <v>20</v>
      </c>
      <c r="X3" s="1">
        <v>21</v>
      </c>
      <c r="Y3" s="1">
        <v>22</v>
      </c>
      <c r="Z3" s="1">
        <v>23</v>
      </c>
      <c r="AA3" s="1">
        <v>24</v>
      </c>
      <c r="AB3" s="1">
        <v>25</v>
      </c>
      <c r="AC3" s="1">
        <v>26</v>
      </c>
      <c r="AD3" s="1">
        <v>27</v>
      </c>
      <c r="AE3" s="1">
        <v>28</v>
      </c>
      <c r="AF3" s="1">
        <v>29</v>
      </c>
      <c r="AG3" s="1">
        <v>30</v>
      </c>
      <c r="AH3" s="1">
        <v>31</v>
      </c>
      <c r="AI3" s="1">
        <v>32</v>
      </c>
      <c r="AJ3" s="1">
        <v>33</v>
      </c>
      <c r="AK3" s="1">
        <v>34</v>
      </c>
      <c r="AL3" s="1">
        <v>35</v>
      </c>
      <c r="AM3" s="1">
        <v>36</v>
      </c>
      <c r="AN3" s="1">
        <v>37</v>
      </c>
      <c r="AO3" s="1">
        <v>38</v>
      </c>
      <c r="AP3" s="1">
        <v>39</v>
      </c>
      <c r="AQ3" s="1">
        <v>40</v>
      </c>
      <c r="AR3" s="1">
        <v>41</v>
      </c>
      <c r="AS3" s="1">
        <v>42</v>
      </c>
      <c r="AT3" s="1">
        <v>43</v>
      </c>
      <c r="AU3" s="1">
        <v>44</v>
      </c>
      <c r="AV3" s="1">
        <v>45</v>
      </c>
      <c r="AW3" s="1">
        <v>46</v>
      </c>
      <c r="AX3" s="1">
        <v>47</v>
      </c>
      <c r="AY3" s="1">
        <v>48</v>
      </c>
      <c r="AZ3" s="1">
        <v>49</v>
      </c>
      <c r="BA3" s="1">
        <v>50</v>
      </c>
      <c r="BB3" s="1">
        <v>51</v>
      </c>
      <c r="BC3" s="1">
        <v>52</v>
      </c>
      <c r="BD3" s="1">
        <v>53</v>
      </c>
      <c r="BE3" s="1">
        <v>54</v>
      </c>
      <c r="BF3" s="1">
        <v>55</v>
      </c>
      <c r="BG3" s="1">
        <v>56</v>
      </c>
      <c r="BH3" s="1">
        <v>57</v>
      </c>
    </row>
    <row r="4" spans="2:61" x14ac:dyDescent="0.2">
      <c r="C4" s="6"/>
      <c r="D4"/>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row>
    <row r="5" spans="2:61" x14ac:dyDescent="0.2">
      <c r="C5" s="7" t="s">
        <v>4</v>
      </c>
      <c r="D5" s="8">
        <f>INDEX($BO$18:$BO$74,D3,1)</f>
        <v>-0.02</v>
      </c>
      <c r="E5" s="8">
        <f t="shared" ref="E5:BH5" si="0">INDEX($BO$18:$BO$74,E3,1)</f>
        <v>0</v>
      </c>
      <c r="F5" s="8">
        <f t="shared" si="0"/>
        <v>0</v>
      </c>
      <c r="G5" s="8">
        <f t="shared" si="0"/>
        <v>0</v>
      </c>
      <c r="H5" s="8">
        <f t="shared" si="0"/>
        <v>0</v>
      </c>
      <c r="I5" s="8">
        <f t="shared" si="0"/>
        <v>0</v>
      </c>
      <c r="J5" s="8">
        <f t="shared" si="0"/>
        <v>0</v>
      </c>
      <c r="K5" s="8">
        <f t="shared" si="0"/>
        <v>0</v>
      </c>
      <c r="L5" s="8">
        <f t="shared" si="0"/>
        <v>0</v>
      </c>
      <c r="M5" s="8">
        <f t="shared" si="0"/>
        <v>0</v>
      </c>
      <c r="N5" s="8">
        <f t="shared" si="0"/>
        <v>0</v>
      </c>
      <c r="O5" s="8">
        <f t="shared" si="0"/>
        <v>0</v>
      </c>
      <c r="P5" s="8">
        <f t="shared" si="0"/>
        <v>0</v>
      </c>
      <c r="Q5" s="8">
        <f t="shared" si="0"/>
        <v>0</v>
      </c>
      <c r="R5" s="8">
        <f t="shared" si="0"/>
        <v>0</v>
      </c>
      <c r="S5" s="8">
        <f t="shared" si="0"/>
        <v>0</v>
      </c>
      <c r="T5" s="8">
        <f t="shared" si="0"/>
        <v>0</v>
      </c>
      <c r="U5" s="8">
        <f t="shared" si="0"/>
        <v>0</v>
      </c>
      <c r="V5" s="8">
        <f t="shared" si="0"/>
        <v>0</v>
      </c>
      <c r="W5" s="8">
        <f t="shared" si="0"/>
        <v>0</v>
      </c>
      <c r="X5" s="8">
        <f t="shared" si="0"/>
        <v>0</v>
      </c>
      <c r="Y5" s="8">
        <f t="shared" si="0"/>
        <v>0</v>
      </c>
      <c r="Z5" s="8">
        <f t="shared" si="0"/>
        <v>0</v>
      </c>
      <c r="AA5" s="8">
        <f t="shared" si="0"/>
        <v>0</v>
      </c>
      <c r="AB5" s="8">
        <f t="shared" si="0"/>
        <v>0</v>
      </c>
      <c r="AC5" s="8">
        <f t="shared" si="0"/>
        <v>0</v>
      </c>
      <c r="AD5" s="8">
        <f t="shared" si="0"/>
        <v>0</v>
      </c>
      <c r="AE5" s="8">
        <f t="shared" si="0"/>
        <v>0</v>
      </c>
      <c r="AF5" s="8">
        <f t="shared" si="0"/>
        <v>0</v>
      </c>
      <c r="AG5" s="8">
        <f t="shared" si="0"/>
        <v>0</v>
      </c>
      <c r="AH5" s="8">
        <f t="shared" si="0"/>
        <v>0</v>
      </c>
      <c r="AI5" s="8">
        <f t="shared" si="0"/>
        <v>0</v>
      </c>
      <c r="AJ5" s="8">
        <f t="shared" si="0"/>
        <v>0</v>
      </c>
      <c r="AK5" s="8">
        <f t="shared" si="0"/>
        <v>0</v>
      </c>
      <c r="AL5" s="8">
        <f t="shared" si="0"/>
        <v>0</v>
      </c>
      <c r="AM5" s="8">
        <f t="shared" si="0"/>
        <v>0</v>
      </c>
      <c r="AN5" s="8">
        <f t="shared" si="0"/>
        <v>0</v>
      </c>
      <c r="AO5" s="8">
        <f t="shared" si="0"/>
        <v>0</v>
      </c>
      <c r="AP5" s="8">
        <f t="shared" si="0"/>
        <v>0</v>
      </c>
      <c r="AQ5" s="8">
        <f t="shared" si="0"/>
        <v>0</v>
      </c>
      <c r="AR5" s="8">
        <f t="shared" si="0"/>
        <v>0</v>
      </c>
      <c r="AS5" s="8">
        <f t="shared" si="0"/>
        <v>0</v>
      </c>
      <c r="AT5" s="8">
        <f t="shared" si="0"/>
        <v>0</v>
      </c>
      <c r="AU5" s="8">
        <f t="shared" si="0"/>
        <v>0</v>
      </c>
      <c r="AV5" s="8">
        <f t="shared" si="0"/>
        <v>0</v>
      </c>
      <c r="AW5" s="8">
        <f t="shared" si="0"/>
        <v>0</v>
      </c>
      <c r="AX5" s="8">
        <f t="shared" si="0"/>
        <v>0</v>
      </c>
      <c r="AY5" s="8">
        <f t="shared" si="0"/>
        <v>0</v>
      </c>
      <c r="AZ5" s="8">
        <f t="shared" si="0"/>
        <v>0</v>
      </c>
      <c r="BA5" s="8">
        <f t="shared" si="0"/>
        <v>0</v>
      </c>
      <c r="BB5" s="8">
        <f t="shared" si="0"/>
        <v>0</v>
      </c>
      <c r="BC5" s="8">
        <f t="shared" si="0"/>
        <v>0</v>
      </c>
      <c r="BD5" s="8">
        <f t="shared" si="0"/>
        <v>0</v>
      </c>
      <c r="BE5" s="8">
        <f t="shared" si="0"/>
        <v>0</v>
      </c>
      <c r="BF5" s="8">
        <f t="shared" si="0"/>
        <v>0</v>
      </c>
      <c r="BG5" s="8">
        <f t="shared" si="0"/>
        <v>0</v>
      </c>
      <c r="BH5" s="8">
        <f t="shared" si="0"/>
        <v>0</v>
      </c>
    </row>
    <row r="6" spans="2:61" x14ac:dyDescent="0.2">
      <c r="D6"/>
      <c r="E6" s="9"/>
      <c r="F6" s="10"/>
    </row>
    <row r="7" spans="2:61" x14ac:dyDescent="0.2">
      <c r="C7" s="6"/>
    </row>
    <row r="8" spans="2:61" x14ac:dyDescent="0.2">
      <c r="C8" s="7" t="s">
        <v>5</v>
      </c>
    </row>
    <row r="9" spans="2:61" x14ac:dyDescent="0.2">
      <c r="C9" s="11">
        <f>MAX(D9:BH9)</f>
        <v>0</v>
      </c>
      <c r="D9" s="12">
        <f>'[3]Marge TER'!G21</f>
        <v>0</v>
      </c>
      <c r="E9" s="13">
        <f>'[4]Marge TER'!G21</f>
        <v>0</v>
      </c>
      <c r="F9" s="13">
        <f>'[5]Marge TER'!G21</f>
        <v>0</v>
      </c>
      <c r="G9" s="13">
        <f>'[6]Marge TER'!G21</f>
        <v>0</v>
      </c>
      <c r="H9" s="13">
        <f>'[7]Marge TER'!G21</f>
        <v>0</v>
      </c>
      <c r="I9" s="13">
        <f>'[8]Marge TER'!G21</f>
        <v>0</v>
      </c>
      <c r="J9" s="13">
        <f>'[9]Marge TER'!G21</f>
        <v>0</v>
      </c>
      <c r="K9" s="13">
        <f>'[10]Marge TER'!G21</f>
        <v>0</v>
      </c>
      <c r="L9" s="13">
        <f>'[11]Marge TER'!G21</f>
        <v>0</v>
      </c>
      <c r="M9" s="13">
        <f>'[12]Marge TER'!G21</f>
        <v>0</v>
      </c>
      <c r="N9" s="13">
        <f>'[13]Marge TER'!G21</f>
        <v>0</v>
      </c>
      <c r="O9" s="13">
        <f>'[14]Marge TER'!G21</f>
        <v>0</v>
      </c>
      <c r="P9" s="13">
        <f>'[15]Marge TER'!G21</f>
        <v>0</v>
      </c>
      <c r="Q9" s="13">
        <f>'[16]Marge TER'!G21</f>
        <v>0</v>
      </c>
      <c r="R9" s="13">
        <f>'[17]Marge TER'!G21</f>
        <v>0</v>
      </c>
      <c r="S9" s="13">
        <f>'[18]Marge TER'!G21</f>
        <v>0</v>
      </c>
      <c r="T9" s="13">
        <f>'[19]Marge TER'!G21</f>
        <v>0</v>
      </c>
      <c r="U9" s="13">
        <f>'[20]Marge TER'!G21</f>
        <v>0</v>
      </c>
      <c r="V9" s="13">
        <f>'[21]Marge TER'!G21</f>
        <v>0</v>
      </c>
      <c r="W9" s="13">
        <f>'[22]Marge TER'!G21</f>
        <v>0</v>
      </c>
      <c r="X9" s="13">
        <f>'[23]Marge TER'!G21</f>
        <v>0</v>
      </c>
      <c r="Y9" s="13">
        <f>'[24]Marge TER'!G21</f>
        <v>0</v>
      </c>
      <c r="Z9" s="13">
        <f>'[25]Marge TER'!G21</f>
        <v>0</v>
      </c>
      <c r="AA9" s="13">
        <f>'[26]Marge TER'!G21</f>
        <v>0</v>
      </c>
      <c r="AB9" s="13">
        <f>'[27]Marge TER'!G21</f>
        <v>0</v>
      </c>
      <c r="AC9" s="13">
        <f>'[28]Marge TER'!G21</f>
        <v>0</v>
      </c>
      <c r="AD9" s="13">
        <f>'[29]Marge TER'!G21</f>
        <v>0</v>
      </c>
      <c r="AE9" s="13">
        <f>'[30]Marge TER'!G21</f>
        <v>0</v>
      </c>
      <c r="AF9" s="13">
        <f>'[31]Marge TER'!G21</f>
        <v>0</v>
      </c>
      <c r="AG9" s="13">
        <f>'[32]Marge TER'!G21</f>
        <v>0</v>
      </c>
      <c r="AH9" s="13">
        <f>'[33]Marge TER'!G21</f>
        <v>0</v>
      </c>
      <c r="AI9" s="13">
        <f>'[34]Marge TER'!G21</f>
        <v>0</v>
      </c>
      <c r="AJ9" s="13">
        <f>'[35]Marge TER'!G21</f>
        <v>0</v>
      </c>
      <c r="AK9" s="13">
        <f>'[36]Marge TER'!G21</f>
        <v>0</v>
      </c>
      <c r="AL9" s="13">
        <f>'[37]Marge TER'!G21</f>
        <v>0</v>
      </c>
      <c r="AM9" s="13">
        <f>'[38]Marge TER'!G21</f>
        <v>0</v>
      </c>
      <c r="AN9" s="13">
        <f>'[39]Marge TER'!G21</f>
        <v>0</v>
      </c>
      <c r="AO9" s="13">
        <f>'[40]Marge TER'!G21</f>
        <v>0</v>
      </c>
      <c r="AP9" s="13">
        <f>'[41]Marge TER'!G21</f>
        <v>0</v>
      </c>
      <c r="AQ9" s="13">
        <f>'[42]Marge TER'!G21</f>
        <v>0</v>
      </c>
      <c r="AR9" s="13">
        <f>'[43]Marge TER'!G21</f>
        <v>0</v>
      </c>
      <c r="AS9" s="13">
        <f>'[44]Marge TER'!G21</f>
        <v>0</v>
      </c>
      <c r="AT9" s="13">
        <f>'[45]Marge TER'!G21</f>
        <v>0</v>
      </c>
      <c r="AU9" s="13">
        <f>'[46]Marge TER'!G21</f>
        <v>0</v>
      </c>
      <c r="AV9" s="13">
        <f>'[47]Marge TER'!G21</f>
        <v>0</v>
      </c>
      <c r="AW9" s="13">
        <f>'[48]Marge TER'!G21</f>
        <v>0</v>
      </c>
      <c r="AX9" s="13">
        <f>'[49]Marge TER'!G21</f>
        <v>0</v>
      </c>
      <c r="AY9" s="13">
        <f>'[50]Marge TER'!G21</f>
        <v>0</v>
      </c>
      <c r="AZ9" s="13">
        <f>'[51]Marge TER'!G21</f>
        <v>0</v>
      </c>
      <c r="BA9" s="13">
        <f>'[52]Marge TER'!G21</f>
        <v>0</v>
      </c>
      <c r="BB9" s="13">
        <f>'[53]Marge TER'!G21</f>
        <v>0</v>
      </c>
      <c r="BC9" s="13">
        <f>'[54]Marge TER'!G21</f>
        <v>0</v>
      </c>
      <c r="BD9" s="13">
        <f>'[55]Marge TER'!G21</f>
        <v>0</v>
      </c>
      <c r="BE9" s="13">
        <f>'[56]Marge TER'!G21</f>
        <v>0</v>
      </c>
      <c r="BF9" s="13">
        <f>'[57]Marge TER'!G21</f>
        <v>0</v>
      </c>
      <c r="BG9" s="13">
        <f>'[58]Marge TER'!G21</f>
        <v>0</v>
      </c>
      <c r="BH9" s="13">
        <f>'[59]Marge TER'!G21</f>
        <v>0</v>
      </c>
    </row>
    <row r="10" spans="2:61" x14ac:dyDescent="0.2">
      <c r="C10" s="6"/>
      <c r="D10"/>
    </row>
    <row r="11" spans="2:61" x14ac:dyDescent="0.2">
      <c r="B11" s="9"/>
      <c r="C11" s="6"/>
    </row>
    <row r="12" spans="2:61" x14ac:dyDescent="0.2">
      <c r="B12" s="9"/>
      <c r="C12" s="14" t="s">
        <v>6</v>
      </c>
      <c r="D12" s="15" t="s">
        <v>7</v>
      </c>
      <c r="F12" s="15" t="s">
        <v>8</v>
      </c>
      <c r="J12" s="15" t="s">
        <v>9</v>
      </c>
    </row>
    <row r="13" spans="2:61" ht="13.5" thickBot="1" x14ac:dyDescent="0.25">
      <c r="B13" s="9"/>
      <c r="C13" s="16">
        <f>BL89/SUM(D89:BH89)</f>
        <v>-6.1176637582166193E-5</v>
      </c>
      <c r="D13" s="17">
        <f>'[3]Marge TER'!I21</f>
        <v>0</v>
      </c>
      <c r="E13" s="18">
        <f>'[4]Marge TER'!I21</f>
        <v>0</v>
      </c>
      <c r="F13" s="18">
        <f>'[5]Marge TER'!I21</f>
        <v>0</v>
      </c>
      <c r="G13" s="18">
        <f>'[6]Marge TER'!$I21</f>
        <v>0</v>
      </c>
      <c r="H13" s="18">
        <f>'[7]Marge TER'!I21</f>
        <v>0</v>
      </c>
      <c r="I13" s="18">
        <f>'[8]Marge TER'!I21</f>
        <v>761.17</v>
      </c>
      <c r="J13" s="18">
        <f>'[9]Marge TER'!I21</f>
        <v>0</v>
      </c>
      <c r="K13" s="18">
        <f>'[10]Marge TER'!I21</f>
        <v>0</v>
      </c>
      <c r="L13" s="18">
        <f>'[11]Marge TER'!I21</f>
        <v>0</v>
      </c>
      <c r="M13" s="18">
        <f>'[12]Marge TER'!I21</f>
        <v>0</v>
      </c>
      <c r="N13" s="18">
        <f>'[13]Marge TER'!I21</f>
        <v>0</v>
      </c>
      <c r="O13" s="18">
        <f>'[14]Marge TER'!I21</f>
        <v>0</v>
      </c>
      <c r="P13" s="18">
        <f>'[15]Marge TER'!I21</f>
        <v>0</v>
      </c>
      <c r="Q13" s="18">
        <f>'[16]Marge TER'!I21</f>
        <v>0</v>
      </c>
      <c r="R13" s="18">
        <f>'[17]Marge TER'!I21</f>
        <v>0</v>
      </c>
      <c r="S13" s="18">
        <f>'[18]Marge TER'!I21</f>
        <v>0</v>
      </c>
      <c r="T13" s="18">
        <f>'[19]Marge TER'!I21</f>
        <v>0</v>
      </c>
      <c r="U13" s="18">
        <f>'[20]Marge TER'!I21</f>
        <v>0</v>
      </c>
      <c r="V13" s="18">
        <f>'[21]Marge TER'!I21</f>
        <v>0</v>
      </c>
      <c r="W13" s="18">
        <f>'[22]Marge TER'!I21</f>
        <v>0</v>
      </c>
      <c r="X13" s="18">
        <f>'[23]Marge TER'!I21</f>
        <v>0</v>
      </c>
      <c r="Y13" s="18">
        <f>'[24]Marge TER'!I21</f>
        <v>0</v>
      </c>
      <c r="Z13" s="18">
        <f>'[25]Marge TER'!I21</f>
        <v>0</v>
      </c>
      <c r="AA13" s="18">
        <f>'[26]Marge TER'!I21</f>
        <v>0</v>
      </c>
      <c r="AB13" s="18"/>
      <c r="AC13" s="18">
        <f>'[28]Marge TER'!I21</f>
        <v>0</v>
      </c>
      <c r="AD13" s="18">
        <f>'[29]Marge TER'!I21</f>
        <v>0</v>
      </c>
      <c r="AE13" s="18">
        <f>'[30]Marge TER'!I21</f>
        <v>0</v>
      </c>
      <c r="AF13" s="18">
        <f>'[31]Marge TER'!I21</f>
        <v>0</v>
      </c>
      <c r="AG13" s="18">
        <f>'[32]Marge TER'!I21</f>
        <v>0</v>
      </c>
      <c r="AH13" s="18">
        <f>'[33]Marge TER'!I21</f>
        <v>0</v>
      </c>
      <c r="AI13" s="18">
        <f>'[34]Marge TER'!I21</f>
        <v>0</v>
      </c>
      <c r="AJ13" s="18">
        <f>'[35]Marge TER'!I21</f>
        <v>0</v>
      </c>
      <c r="AK13" s="18">
        <f>'[36]Marge TER'!I21</f>
        <v>0</v>
      </c>
      <c r="AL13" s="18">
        <f>'[37]Marge TER'!I21</f>
        <v>0</v>
      </c>
      <c r="AM13" s="18">
        <f>'[38]Marge TER'!I21</f>
        <v>0</v>
      </c>
      <c r="AN13" s="18">
        <f>'[39]Marge TER'!I21</f>
        <v>0</v>
      </c>
      <c r="AO13" s="18">
        <f>'[40]Marge TER'!I21</f>
        <v>0</v>
      </c>
      <c r="AP13" s="18">
        <f>'[41]Marge TER'!I21</f>
        <v>0</v>
      </c>
      <c r="AQ13" s="18">
        <f>'[42]Marge TER'!I21</f>
        <v>0</v>
      </c>
      <c r="AR13" s="18">
        <f>'[43]Marge TER'!I21</f>
        <v>0</v>
      </c>
      <c r="AS13" s="18">
        <f>'[44]Marge TER'!I21</f>
        <v>0</v>
      </c>
      <c r="AT13" s="18">
        <f>'[45]Marge TER'!I21</f>
        <v>0</v>
      </c>
      <c r="AU13" s="18">
        <f>'[46]Marge TER'!I21</f>
        <v>0</v>
      </c>
      <c r="AV13" s="18">
        <f>'[47]Marge TER'!I21</f>
        <v>0</v>
      </c>
      <c r="AW13" s="18">
        <f>'[48]Marge TER'!I21</f>
        <v>0</v>
      </c>
      <c r="AX13" s="18">
        <f>'[49]Marge TER'!I21</f>
        <v>0</v>
      </c>
      <c r="AY13" s="18">
        <f>'[50]Marge TER'!I21</f>
        <v>0</v>
      </c>
      <c r="AZ13" s="18">
        <f>'[51]Marge TER'!I21</f>
        <v>0</v>
      </c>
      <c r="BA13" s="18">
        <f>'[52]Marge TER'!I21</f>
        <v>0</v>
      </c>
      <c r="BB13" s="18">
        <f>'[53]Marge TER'!I21</f>
        <v>0</v>
      </c>
      <c r="BC13" s="18">
        <f>'[54]Marge TER'!I21</f>
        <v>0</v>
      </c>
      <c r="BD13" s="18">
        <f>'[55]Marge TER'!I21</f>
        <v>0</v>
      </c>
      <c r="BE13" s="18">
        <f>'[56]Marge TER'!I21</f>
        <v>0</v>
      </c>
      <c r="BF13" s="18">
        <f>'[57]Marge TER'!I21</f>
        <v>0</v>
      </c>
      <c r="BG13" s="18">
        <f>'[58]Marge TER'!I21</f>
        <v>0</v>
      </c>
      <c r="BH13" s="18">
        <f>'[59]Marge TER'!I21</f>
        <v>-1</v>
      </c>
    </row>
    <row r="14" spans="2:61" ht="13.5" thickBot="1" x14ac:dyDescent="0.25">
      <c r="B14" s="19"/>
      <c r="C14" s="20">
        <f>IF(OR(MIN(D14:BH14)&lt;-0.1,MAX(D14:BH14)&gt;0.1),1,0)</f>
        <v>0</v>
      </c>
      <c r="D14" s="21">
        <f>'[3]Marge TER'!J21</f>
        <v>0</v>
      </c>
      <c r="E14" s="22">
        <f>'[4]Marge TER'!J21</f>
        <v>0</v>
      </c>
      <c r="F14" s="22">
        <f>'[5]Marge TER'!J21</f>
        <v>0</v>
      </c>
      <c r="G14" s="22">
        <f>'[6]Marge TER'!$J21</f>
        <v>0</v>
      </c>
      <c r="H14" s="22">
        <f>'[7]Marge TER'!J21</f>
        <v>0</v>
      </c>
      <c r="I14" s="22">
        <f>'[8]Marge TER'!J21</f>
        <v>0</v>
      </c>
      <c r="J14" s="22">
        <f>'[9]Marge TER'!J21</f>
        <v>0</v>
      </c>
      <c r="K14" s="22">
        <f>'[10]Marge TER'!J21</f>
        <v>0</v>
      </c>
      <c r="L14" s="22">
        <f>'[11]Marge TER'!J21</f>
        <v>0</v>
      </c>
      <c r="M14" s="22">
        <f>'[12]Marge TER'!J21</f>
        <v>0</v>
      </c>
      <c r="N14" s="22">
        <f>'[13]Marge TER'!J21</f>
        <v>0</v>
      </c>
      <c r="O14" s="22">
        <f>'[14]Marge TER'!J21</f>
        <v>0</v>
      </c>
      <c r="P14" s="22">
        <f>'[15]Marge TER'!J21</f>
        <v>0</v>
      </c>
      <c r="Q14" s="22">
        <f>'[16]Marge TER'!J21</f>
        <v>0</v>
      </c>
      <c r="R14" s="22">
        <f>'[17]Marge TER'!J21</f>
        <v>0</v>
      </c>
      <c r="S14" s="22">
        <f>'[18]Marge TER'!J21</f>
        <v>0</v>
      </c>
      <c r="T14" s="22">
        <f>'[19]Marge TER'!J21</f>
        <v>0</v>
      </c>
      <c r="U14" s="22">
        <f>'[20]Marge TER'!J21</f>
        <v>0</v>
      </c>
      <c r="V14" s="22">
        <f>'[21]Marge TER'!J21</f>
        <v>0</v>
      </c>
      <c r="W14" s="22">
        <f>'[22]Marge TER'!J21</f>
        <v>0</v>
      </c>
      <c r="X14" s="22">
        <f>'[23]Marge TER'!J21</f>
        <v>0</v>
      </c>
      <c r="Y14" s="22">
        <f>'[24]Marge TER'!J21</f>
        <v>0</v>
      </c>
      <c r="Z14" s="22">
        <f>'[25]Marge TER'!J21</f>
        <v>0</v>
      </c>
      <c r="AA14" s="22">
        <f>'[26]Marge TER'!J21</f>
        <v>0</v>
      </c>
      <c r="AB14" s="22"/>
      <c r="AC14" s="22">
        <f>'[28]Marge TER'!J21</f>
        <v>0</v>
      </c>
      <c r="AD14" s="22">
        <f>'[29]Marge TER'!J21</f>
        <v>0</v>
      </c>
      <c r="AE14" s="22">
        <f>'[30]Marge TER'!J21</f>
        <v>0</v>
      </c>
      <c r="AF14" s="22">
        <f>'[31]Marge TER'!J21</f>
        <v>0</v>
      </c>
      <c r="AG14" s="22">
        <f>'[32]Marge TER'!J21</f>
        <v>0</v>
      </c>
      <c r="AH14" s="22">
        <f>'[33]Marge TER'!J21</f>
        <v>0</v>
      </c>
      <c r="AI14" s="22">
        <f>'[34]Marge TER'!J21</f>
        <v>0</v>
      </c>
      <c r="AJ14" s="22">
        <f>'[35]Marge TER'!J21</f>
        <v>0</v>
      </c>
      <c r="AK14" s="22">
        <f>'[36]Marge TER'!J21</f>
        <v>0</v>
      </c>
      <c r="AL14" s="22">
        <f>'[37]Marge TER'!J21</f>
        <v>0</v>
      </c>
      <c r="AM14" s="22">
        <f>'[38]Marge TER'!J21</f>
        <v>0</v>
      </c>
      <c r="AN14" s="22">
        <f>'[39]Marge TER'!J21</f>
        <v>0</v>
      </c>
      <c r="AO14" s="22">
        <f>'[40]Marge TER'!J21</f>
        <v>0</v>
      </c>
      <c r="AP14" s="22">
        <f>'[41]Marge TER'!J21</f>
        <v>0</v>
      </c>
      <c r="AQ14" s="22">
        <f>'[42]Marge TER'!J21</f>
        <v>0</v>
      </c>
      <c r="AR14" s="22">
        <f>'[43]Marge TER'!J21</f>
        <v>0</v>
      </c>
      <c r="AS14" s="22">
        <f>'[44]Marge TER'!J21</f>
        <v>0</v>
      </c>
      <c r="AT14" s="22">
        <f>'[45]Marge TER'!J21</f>
        <v>0</v>
      </c>
      <c r="AU14" s="22">
        <f>'[46]Marge TER'!J21</f>
        <v>0</v>
      </c>
      <c r="AV14" s="22">
        <f>'[47]Marge TER'!J21</f>
        <v>0</v>
      </c>
      <c r="AW14" s="22">
        <f>'[48]Marge TER'!J21</f>
        <v>0</v>
      </c>
      <c r="AX14" s="22">
        <f>'[49]Marge TER'!J21</f>
        <v>0</v>
      </c>
      <c r="AY14" s="22">
        <f>'[50]Marge TER'!J21</f>
        <v>0</v>
      </c>
      <c r="AZ14" s="22">
        <f>'[51]Marge TER'!J21</f>
        <v>0</v>
      </c>
      <c r="BA14" s="22">
        <f>'[52]Marge TER'!J21</f>
        <v>0</v>
      </c>
      <c r="BB14" s="22">
        <f>'[53]Marge TER'!J21</f>
        <v>0</v>
      </c>
      <c r="BC14" s="22">
        <f>'[54]Marge TER'!J21</f>
        <v>0</v>
      </c>
      <c r="BD14" s="22">
        <f>'[55]Marge TER'!J21</f>
        <v>0</v>
      </c>
      <c r="BE14" s="22">
        <f>'[56]Marge TER'!J21</f>
        <v>0</v>
      </c>
      <c r="BF14" s="22">
        <f>'[57]Marge TER'!J21</f>
        <v>0</v>
      </c>
      <c r="BG14" s="22">
        <f>'[58]Marge TER'!J21</f>
        <v>0</v>
      </c>
      <c r="BH14" s="22">
        <f>'[59]Marge TER'!J21</f>
        <v>0</v>
      </c>
    </row>
    <row r="15" spans="2:61" ht="13.5" thickBot="1" x14ac:dyDescent="0.25">
      <c r="C15" s="9"/>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M15" s="23"/>
      <c r="BI15"/>
    </row>
    <row r="16" spans="2:61" ht="27" thickBot="1" x14ac:dyDescent="0.25">
      <c r="C16" s="24" t="s">
        <v>10</v>
      </c>
      <c r="D16" s="114" t="s">
        <v>11</v>
      </c>
      <c r="E16" s="115"/>
      <c r="F16" s="115"/>
      <c r="G16" s="115"/>
      <c r="H16" s="115"/>
      <c r="I16" s="115"/>
      <c r="J16" s="115"/>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c r="BA16" s="115"/>
      <c r="BB16" s="115"/>
      <c r="BC16" s="115"/>
      <c r="BD16" s="115"/>
      <c r="BE16" s="115"/>
      <c r="BF16" s="115"/>
      <c r="BG16" s="115"/>
      <c r="BH16" s="116"/>
      <c r="BI16"/>
    </row>
    <row r="17" spans="3:73" s="34" customFormat="1" ht="216" customHeight="1" thickBot="1" x14ac:dyDescent="0.25">
      <c r="C17" s="25" t="s">
        <v>12</v>
      </c>
      <c r="D17" s="26" t="s">
        <v>13</v>
      </c>
      <c r="E17" s="27" t="s">
        <v>14</v>
      </c>
      <c r="F17" s="27" t="s">
        <v>15</v>
      </c>
      <c r="G17" s="27" t="s">
        <v>16</v>
      </c>
      <c r="H17" s="27" t="s">
        <v>17</v>
      </c>
      <c r="I17" s="27" t="s">
        <v>18</v>
      </c>
      <c r="J17" s="27" t="s">
        <v>19</v>
      </c>
      <c r="K17" s="27" t="s">
        <v>20</v>
      </c>
      <c r="L17" s="27" t="s">
        <v>21</v>
      </c>
      <c r="M17" s="27" t="s">
        <v>22</v>
      </c>
      <c r="N17" s="27" t="s">
        <v>23</v>
      </c>
      <c r="O17" s="27" t="s">
        <v>24</v>
      </c>
      <c r="P17" s="27" t="s">
        <v>25</v>
      </c>
      <c r="Q17" s="27" t="s">
        <v>26</v>
      </c>
      <c r="R17" s="27" t="s">
        <v>27</v>
      </c>
      <c r="S17" s="27" t="s">
        <v>28</v>
      </c>
      <c r="T17" s="27" t="s">
        <v>29</v>
      </c>
      <c r="U17" s="27" t="s">
        <v>30</v>
      </c>
      <c r="V17" s="27" t="s">
        <v>31</v>
      </c>
      <c r="W17" s="27" t="s">
        <v>32</v>
      </c>
      <c r="X17" s="27" t="s">
        <v>33</v>
      </c>
      <c r="Y17" s="27" t="s">
        <v>34</v>
      </c>
      <c r="Z17" s="27" t="s">
        <v>35</v>
      </c>
      <c r="AA17" s="27" t="s">
        <v>36</v>
      </c>
      <c r="AB17" s="27" t="s">
        <v>37</v>
      </c>
      <c r="AC17" s="27" t="s">
        <v>38</v>
      </c>
      <c r="AD17" s="27" t="s">
        <v>39</v>
      </c>
      <c r="AE17" s="27" t="s">
        <v>40</v>
      </c>
      <c r="AF17" s="27" t="s">
        <v>41</v>
      </c>
      <c r="AG17" s="27" t="s">
        <v>42</v>
      </c>
      <c r="AH17" s="27" t="s">
        <v>43</v>
      </c>
      <c r="AI17" s="27" t="s">
        <v>44</v>
      </c>
      <c r="AJ17" s="27" t="s">
        <v>45</v>
      </c>
      <c r="AK17" s="27" t="s">
        <v>46</v>
      </c>
      <c r="AL17" s="27" t="s">
        <v>47</v>
      </c>
      <c r="AM17" s="27" t="s">
        <v>48</v>
      </c>
      <c r="AN17" s="27" t="s">
        <v>49</v>
      </c>
      <c r="AO17" s="27" t="s">
        <v>50</v>
      </c>
      <c r="AP17" s="27" t="s">
        <v>51</v>
      </c>
      <c r="AQ17" s="27" t="s">
        <v>52</v>
      </c>
      <c r="AR17" s="27" t="s">
        <v>53</v>
      </c>
      <c r="AS17" s="27" t="s">
        <v>54</v>
      </c>
      <c r="AT17" s="27" t="s">
        <v>55</v>
      </c>
      <c r="AU17" s="27" t="s">
        <v>56</v>
      </c>
      <c r="AV17" s="27" t="s">
        <v>57</v>
      </c>
      <c r="AW17" s="27" t="s">
        <v>58</v>
      </c>
      <c r="AX17" s="27" t="s">
        <v>59</v>
      </c>
      <c r="AY17" s="27" t="s">
        <v>60</v>
      </c>
      <c r="AZ17" s="27" t="s">
        <v>61</v>
      </c>
      <c r="BA17" s="27" t="s">
        <v>62</v>
      </c>
      <c r="BB17" s="27" t="s">
        <v>63</v>
      </c>
      <c r="BC17" s="27" t="s">
        <v>64</v>
      </c>
      <c r="BD17" s="27" t="s">
        <v>65</v>
      </c>
      <c r="BE17" s="27" t="s">
        <v>66</v>
      </c>
      <c r="BF17" s="27" t="s">
        <v>67</v>
      </c>
      <c r="BG17" s="27" t="s">
        <v>68</v>
      </c>
      <c r="BH17" s="27" t="s">
        <v>69</v>
      </c>
      <c r="BI17" s="28" t="s">
        <v>70</v>
      </c>
      <c r="BJ17" s="29" t="s">
        <v>71</v>
      </c>
      <c r="BK17" s="30" t="s">
        <v>72</v>
      </c>
      <c r="BL17" s="31" t="s">
        <v>73</v>
      </c>
      <c r="BM17" s="30" t="s">
        <v>74</v>
      </c>
      <c r="BN17" s="32" t="s">
        <v>75</v>
      </c>
      <c r="BO17" s="30" t="s">
        <v>6</v>
      </c>
      <c r="BP17" s="33" t="s">
        <v>76</v>
      </c>
      <c r="BQ17" s="30" t="s">
        <v>77</v>
      </c>
      <c r="BU17" s="1"/>
    </row>
    <row r="18" spans="3:73" ht="13.5" thickBot="1" x14ac:dyDescent="0.25">
      <c r="C18" s="35" t="s">
        <v>13</v>
      </c>
      <c r="D18" s="36">
        <f>IF(ISNUMBER([2]CI_Valeur!B7),[2]CI_Valeur!B7,0)-[2]Repart_Import!B7</f>
        <v>0</v>
      </c>
      <c r="E18" s="36">
        <f>IF(ISNUMBER([2]CI_Valeur!C7),[2]CI_Valeur!C7,0)-[2]Repart_Import!C7</f>
        <v>0</v>
      </c>
      <c r="F18" s="36">
        <f>IF(ISNUMBER([2]CI_Valeur!D7),[2]CI_Valeur!D7,0)-[2]Repart_Import!D7</f>
        <v>0</v>
      </c>
      <c r="G18" s="36">
        <f>IF(ISNUMBER([2]CI_Valeur!E7),[2]CI_Valeur!E7,0)-[2]Repart_Import!E7</f>
        <v>0</v>
      </c>
      <c r="H18" s="36">
        <f>IF(ISNUMBER([2]CI_Valeur!F7),[2]CI_Valeur!F7,0)-[2]Repart_Import!F7</f>
        <v>13012.003903701829</v>
      </c>
      <c r="I18" s="36">
        <f>IF(ISNUMBER([2]CI_Valeur!G7),[2]CI_Valeur!G7,0)-[2]Repart_Import!G7</f>
        <v>10484.45496605056</v>
      </c>
      <c r="J18" s="36">
        <f>IF(ISNUMBER([2]CI_Valeur!H7),[2]CI_Valeur!H7,0)-[2]Repart_Import!H7</f>
        <v>0</v>
      </c>
      <c r="K18" s="36">
        <f>IF(ISNUMBER([2]CI_Valeur!I7),[2]CI_Valeur!I7,0)-[2]Repart_Import!I7</f>
        <v>0</v>
      </c>
      <c r="L18" s="36">
        <f>IF(ISNUMBER([2]CI_Valeur!J7),[2]CI_Valeur!J7,0)-[2]Repart_Import!J7</f>
        <v>0</v>
      </c>
      <c r="M18" s="36">
        <f>IF(ISNUMBER([2]CI_Valeur!K7),[2]CI_Valeur!K7,0)-[2]Repart_Import!K7</f>
        <v>0</v>
      </c>
      <c r="N18" s="36">
        <f>IF(ISNUMBER([2]CI_Valeur!L7),[2]CI_Valeur!L7,0)-[2]Repart_Import!L7</f>
        <v>0</v>
      </c>
      <c r="O18" s="36">
        <f>IF(ISNUMBER([2]CI_Valeur!M7),[2]CI_Valeur!M7,0)-[2]Repart_Import!M7</f>
        <v>0</v>
      </c>
      <c r="P18" s="36">
        <f>IF(ISNUMBER([2]CI_Valeur!N7),[2]CI_Valeur!N7,0)-[2]Repart_Import!N7</f>
        <v>0</v>
      </c>
      <c r="Q18" s="36">
        <f>IF(ISNUMBER([2]CI_Valeur!O7),[2]CI_Valeur!O7,0)-[2]Repart_Import!O7</f>
        <v>0</v>
      </c>
      <c r="R18" s="36">
        <f>IF(ISNUMBER([2]CI_Valeur!P7),[2]CI_Valeur!P7,0)-[2]Repart_Import!P7</f>
        <v>0</v>
      </c>
      <c r="S18" s="36">
        <f>IF(ISNUMBER([2]CI_Valeur!Q7),[2]CI_Valeur!Q7,0)-[2]Repart_Import!Q7</f>
        <v>0</v>
      </c>
      <c r="T18" s="36">
        <f>IF(ISNUMBER([2]CI_Valeur!R7),[2]CI_Valeur!R7,0)-[2]Repart_Import!R7</f>
        <v>0</v>
      </c>
      <c r="U18" s="36">
        <f>IF(ISNUMBER([2]CI_Valeur!S7),[2]CI_Valeur!S7,0)-[2]Repart_Import!S7</f>
        <v>0</v>
      </c>
      <c r="V18" s="36">
        <f>IF(ISNUMBER([2]CI_Valeur!T7),[2]CI_Valeur!T7,0)-[2]Repart_Import!T7</f>
        <v>0</v>
      </c>
      <c r="W18" s="36">
        <f>IF(ISNUMBER([2]CI_Valeur!U7),[2]CI_Valeur!U7,0)-[2]Repart_Import!U7</f>
        <v>0</v>
      </c>
      <c r="X18" s="36">
        <f>IF(ISNUMBER([2]CI_Valeur!V7),[2]CI_Valeur!V7,0)-[2]Repart_Import!V7</f>
        <v>0</v>
      </c>
      <c r="Y18" s="36">
        <f>IF(ISNUMBER([2]CI_Valeur!W7),[2]CI_Valeur!W7,0)-[2]Repart_Import!W7</f>
        <v>0</v>
      </c>
      <c r="Z18" s="36">
        <f>IF(ISNUMBER([2]CI_Valeur!X7),[2]CI_Valeur!X7,0)-[2]Repart_Import!X7</f>
        <v>0</v>
      </c>
      <c r="AA18" s="36">
        <f>IF(ISNUMBER([2]CI_Valeur!Y7),[2]CI_Valeur!Y7,0)-[2]Repart_Import!Y7</f>
        <v>0</v>
      </c>
      <c r="AB18" s="36">
        <f>IF(ISNUMBER([2]CI_Valeur!Z7),[2]CI_Valeur!Z7,0)-[2]Repart_Import!Z7</f>
        <v>0</v>
      </c>
      <c r="AC18" s="36">
        <f>IF(ISNUMBER([2]CI_Valeur!AA7),[2]CI_Valeur!AA7,0)-[2]Repart_Import!AA7</f>
        <v>0</v>
      </c>
      <c r="AD18" s="36">
        <f>IF(ISNUMBER([2]CI_Valeur!AB7),[2]CI_Valeur!AB7,0)-[2]Repart_Import!AB7</f>
        <v>0</v>
      </c>
      <c r="AE18" s="36">
        <f>IF(ISNUMBER([2]CI_Valeur!AC7),[2]CI_Valeur!AC7,0)-[2]Repart_Import!AC7</f>
        <v>0</v>
      </c>
      <c r="AF18" s="36">
        <f>IF(ISNUMBER([2]CI_Valeur!AD7),[2]CI_Valeur!AD7,0)-[2]Repart_Import!AD7</f>
        <v>0</v>
      </c>
      <c r="AG18" s="36">
        <f>IF(ISNUMBER([2]CI_Valeur!AE7),[2]CI_Valeur!AE7,0)-[2]Repart_Import!AE7</f>
        <v>0</v>
      </c>
      <c r="AH18" s="36">
        <f>IF(ISNUMBER([2]CI_Valeur!AF7),[2]CI_Valeur!AF7,0)-[2]Repart_Import!AF7</f>
        <v>0</v>
      </c>
      <c r="AI18" s="36">
        <f>IF(ISNUMBER([2]CI_Valeur!AG7),[2]CI_Valeur!AG7,0)-[2]Repart_Import!AG7</f>
        <v>0</v>
      </c>
      <c r="AJ18" s="36">
        <f>IF(ISNUMBER([2]CI_Valeur!AH7),[2]CI_Valeur!AH7,0)-[2]Repart_Import!AH7</f>
        <v>0</v>
      </c>
      <c r="AK18" s="36">
        <f>IF(ISNUMBER([2]CI_Valeur!AI7),[2]CI_Valeur!AI7,0)-[2]Repart_Import!AI7</f>
        <v>0</v>
      </c>
      <c r="AL18" s="36">
        <f>IF(ISNUMBER([2]CI_Valeur!AJ7),[2]CI_Valeur!AJ7,0)-[2]Repart_Import!AJ7</f>
        <v>0</v>
      </c>
      <c r="AM18" s="36">
        <f>IF(ISNUMBER([2]CI_Valeur!AK7),[2]CI_Valeur!AK7,0)-[2]Repart_Import!AK7</f>
        <v>0</v>
      </c>
      <c r="AN18" s="36">
        <f>IF(ISNUMBER([2]CI_Valeur!AL7),[2]CI_Valeur!AL7,0)-[2]Repart_Import!AL7</f>
        <v>0</v>
      </c>
      <c r="AO18" s="36">
        <f>IF(ISNUMBER([2]CI_Valeur!AM7),[2]CI_Valeur!AM7,0)-[2]Repart_Import!AM7</f>
        <v>0</v>
      </c>
      <c r="AP18" s="36">
        <f>IF(ISNUMBER([2]CI_Valeur!AN7),[2]CI_Valeur!AN7,0)-[2]Repart_Import!AN7</f>
        <v>0</v>
      </c>
      <c r="AQ18" s="36">
        <f>IF(ISNUMBER([2]CI_Valeur!AO7),[2]CI_Valeur!AO7,0)-[2]Repart_Import!AO7</f>
        <v>0</v>
      </c>
      <c r="AR18" s="36">
        <f>IF(ISNUMBER([2]CI_Valeur!AP7),[2]CI_Valeur!AP7,0)-[2]Repart_Import!AP7</f>
        <v>0</v>
      </c>
      <c r="AS18" s="36">
        <f>IF(ISNUMBER([2]CI_Valeur!AQ7),[2]CI_Valeur!AQ7,0)-[2]Repart_Import!AQ7</f>
        <v>0</v>
      </c>
      <c r="AT18" s="36">
        <f>IF(ISNUMBER([2]CI_Valeur!AR7),[2]CI_Valeur!AR7,0)-[2]Repart_Import!AR7</f>
        <v>0</v>
      </c>
      <c r="AU18" s="36">
        <f>IF(ISNUMBER([2]CI_Valeur!AS7),[2]CI_Valeur!AS7,0)-[2]Repart_Import!AS7</f>
        <v>0</v>
      </c>
      <c r="AV18" s="36">
        <f>IF(ISNUMBER([2]CI_Valeur!AT7),[2]CI_Valeur!AT7,0)-[2]Repart_Import!AT7</f>
        <v>0</v>
      </c>
      <c r="AW18" s="36">
        <f>IF(ISNUMBER([2]CI_Valeur!AU7),[2]CI_Valeur!AU7,0)-[2]Repart_Import!AU7</f>
        <v>0</v>
      </c>
      <c r="AX18" s="36">
        <f>IF(ISNUMBER([2]CI_Valeur!AV7),[2]CI_Valeur!AV7,0)-[2]Repart_Import!AV7</f>
        <v>0</v>
      </c>
      <c r="AY18" s="36">
        <f>IF(ISNUMBER([2]CI_Valeur!AW7),[2]CI_Valeur!AW7,0)-[2]Repart_Import!AW7</f>
        <v>0</v>
      </c>
      <c r="AZ18" s="36">
        <f>IF(ISNUMBER([2]CI_Valeur!AX7),[2]CI_Valeur!AX7,0)-[2]Repart_Import!AX7</f>
        <v>0</v>
      </c>
      <c r="BA18" s="36">
        <f>IF(ISNUMBER([2]CI_Valeur!AY7),[2]CI_Valeur!AY7,0)-[2]Repart_Import!AY7</f>
        <v>0</v>
      </c>
      <c r="BB18" s="36">
        <f>IF(ISNUMBER([2]CI_Valeur!AZ7),[2]CI_Valeur!AZ7,0)-[2]Repart_Import!AZ7</f>
        <v>0</v>
      </c>
      <c r="BC18" s="36">
        <f>IF(ISNUMBER([2]CI_Valeur!BA7),[2]CI_Valeur!BA7,0)-[2]Repart_Import!BA7</f>
        <v>0</v>
      </c>
      <c r="BD18" s="36">
        <f>IF(ISNUMBER([2]CI_Valeur!BB7),[2]CI_Valeur!BB7,0)-[2]Repart_Import!BB7</f>
        <v>0</v>
      </c>
      <c r="BE18" s="36">
        <f>IF(ISNUMBER([2]CI_Valeur!BC7),[2]CI_Valeur!BC7,0)-[2]Repart_Import!BC7</f>
        <v>0</v>
      </c>
      <c r="BF18" s="36">
        <f>IF(ISNUMBER([2]CI_Valeur!BD7),[2]CI_Valeur!BD7,0)-[2]Repart_Import!BD7</f>
        <v>0</v>
      </c>
      <c r="BG18" s="36">
        <f>IF(ISNUMBER([2]CI_Valeur!BE7),[2]CI_Valeur!BE7,0)-[2]Repart_Import!BE7</f>
        <v>0</v>
      </c>
      <c r="BH18" s="36">
        <f>IF(ISNUMBER([2]CI_Valeur!BF7),[2]CI_Valeur!BF7,0)-[2]Repart_Import!BF7</f>
        <v>0</v>
      </c>
      <c r="BI18" s="37">
        <f>'[3]Marge TER'!$E$17</f>
        <v>901</v>
      </c>
      <c r="BJ18" s="38">
        <f>'[3]Marge TER'!$E$10</f>
        <v>2681.3490000000002</v>
      </c>
      <c r="BK18" s="39">
        <f>SUM([2]CI_Valeur!B7:BF7)</f>
        <v>30415.08127975239</v>
      </c>
      <c r="BL18" s="39">
        <f>SUM(BI18:BK18)</f>
        <v>33997.430279752392</v>
      </c>
      <c r="BM18" s="38">
        <f>'[3]Marge TER'!$K$82</f>
        <v>301</v>
      </c>
      <c r="BN18" s="39">
        <f>INDEX($D$89:$BH$89,1,BP18)-BL18</f>
        <v>-826.72126900857984</v>
      </c>
      <c r="BO18" s="40">
        <f>ROUNDDOWN(BN18/INDEX($D$89:$BH$89,1,BP18),2)</f>
        <v>-0.02</v>
      </c>
      <c r="BP18" s="41">
        <v>1</v>
      </c>
      <c r="BQ18" s="40">
        <f>(INDEX($D$87:$BH$87,1,BP18)-BJ18)/(INDEX($D$87:$BH$87,1,BP18)-BJ18+INDEX($D$88:$BH$88,1,BP18))</f>
        <v>0.76320595127428292</v>
      </c>
      <c r="BU18" s="1" t="str">
        <f t="shared" ref="BU18:BU74" si="1">C18</f>
        <v>01 - Plants de pépinière destinés à la sylviculture</v>
      </c>
    </row>
    <row r="19" spans="3:73" ht="13.5" thickBot="1" x14ac:dyDescent="0.25">
      <c r="C19" s="42" t="s">
        <v>14</v>
      </c>
      <c r="D19" s="36">
        <f>IF(ISNUMBER([2]CI_Valeur!B8),[2]CI_Valeur!B8,0)-[2]Repart_Import!B8</f>
        <v>0</v>
      </c>
      <c r="E19" s="36">
        <f>IF(ISNUMBER([2]CI_Valeur!C8),[2]CI_Valeur!C8,0)-[2]Repart_Import!C8</f>
        <v>0</v>
      </c>
      <c r="F19" s="36">
        <f>IF(ISNUMBER([2]CI_Valeur!D8),[2]CI_Valeur!D8,0)-[2]Repart_Import!D8</f>
        <v>0</v>
      </c>
      <c r="G19" s="36">
        <f>IF(ISNUMBER([2]CI_Valeur!E8),[2]CI_Valeur!E8,0)-[2]Repart_Import!E8</f>
        <v>0</v>
      </c>
      <c r="H19" s="36">
        <f>IF(ISNUMBER([2]CI_Valeur!F8),[2]CI_Valeur!F8,0)-[2]Repart_Import!F8</f>
        <v>0</v>
      </c>
      <c r="I19" s="36">
        <f>IF(ISNUMBER([2]CI_Valeur!G8),[2]CI_Valeur!G8,0)-[2]Repart_Import!G8</f>
        <v>0</v>
      </c>
      <c r="J19" s="36">
        <f>IF(ISNUMBER([2]CI_Valeur!H8),[2]CI_Valeur!H8,0)-[2]Repart_Import!H8</f>
        <v>0</v>
      </c>
      <c r="K19" s="36">
        <f>IF(ISNUMBER([2]CI_Valeur!I8),[2]CI_Valeur!I8,0)-[2]Repart_Import!I8</f>
        <v>193975.18279684309</v>
      </c>
      <c r="L19" s="36">
        <f>IF(ISNUMBER([2]CI_Valeur!J8),[2]CI_Valeur!J8,0)-[2]Repart_Import!J8</f>
        <v>33374.928411702123</v>
      </c>
      <c r="M19" s="36">
        <f>IF(ISNUMBER([2]CI_Valeur!K8),[2]CI_Valeur!K8,0)-[2]Repart_Import!K8</f>
        <v>29155.344365649195</v>
      </c>
      <c r="N19" s="36">
        <f>IF(ISNUMBER([2]CI_Valeur!L8),[2]CI_Valeur!L8,0)-[2]Repart_Import!L8</f>
        <v>647.13116677056314</v>
      </c>
      <c r="O19" s="36">
        <f>IF(ISNUMBER([2]CI_Valeur!M8),[2]CI_Valeur!M8,0)-[2]Repart_Import!M8</f>
        <v>234626.48836807598</v>
      </c>
      <c r="P19" s="36">
        <f>IF(ISNUMBER([2]CI_Valeur!N8),[2]CI_Valeur!N8,0)-[2]Repart_Import!N8</f>
        <v>75251.539999999994</v>
      </c>
      <c r="Q19" s="36">
        <f>IF(ISNUMBER([2]CI_Valeur!O8),[2]CI_Valeur!O8,0)-[2]Repart_Import!O8</f>
        <v>44213.454272827934</v>
      </c>
      <c r="R19" s="36">
        <f>IF(ISNUMBER([2]CI_Valeur!P8),[2]CI_Valeur!P8,0)-[2]Repart_Import!P8</f>
        <v>100867.46570898687</v>
      </c>
      <c r="S19" s="36">
        <f>IF(ISNUMBER([2]CI_Valeur!Q8),[2]CI_Valeur!Q8,0)-[2]Repart_Import!Q8</f>
        <v>116583.45087623937</v>
      </c>
      <c r="T19" s="36">
        <f>IF(ISNUMBER([2]CI_Valeur!R8),[2]CI_Valeur!R8,0)-[2]Repart_Import!R8</f>
        <v>18754.849488</v>
      </c>
      <c r="U19" s="36">
        <f>IF(ISNUMBER([2]CI_Valeur!S8),[2]CI_Valeur!S8,0)-[2]Repart_Import!S8</f>
        <v>0</v>
      </c>
      <c r="V19" s="36">
        <f>IF(ISNUMBER([2]CI_Valeur!T8),[2]CI_Valeur!T8,0)-[2]Repart_Import!T8</f>
        <v>0</v>
      </c>
      <c r="W19" s="36">
        <f>IF(ISNUMBER([2]CI_Valeur!U8),[2]CI_Valeur!U8,0)-[2]Repart_Import!U8</f>
        <v>0</v>
      </c>
      <c r="X19" s="36">
        <f>IF(ISNUMBER([2]CI_Valeur!V8),[2]CI_Valeur!V8,0)-[2]Repart_Import!V8</f>
        <v>0</v>
      </c>
      <c r="Y19" s="36">
        <f>IF(ISNUMBER([2]CI_Valeur!W8),[2]CI_Valeur!W8,0)-[2]Repart_Import!W8</f>
        <v>13538.461538461537</v>
      </c>
      <c r="Z19" s="36">
        <f>IF(ISNUMBER([2]CI_Valeur!X8),[2]CI_Valeur!X8,0)-[2]Repart_Import!X8</f>
        <v>0</v>
      </c>
      <c r="AA19" s="36">
        <f>IF(ISNUMBER([2]CI_Valeur!Y8),[2]CI_Valeur!Y8,0)-[2]Repart_Import!Y8</f>
        <v>5060.3133580485919</v>
      </c>
      <c r="AB19" s="36">
        <f>IF(ISNUMBER([2]CI_Valeur!Z8),[2]CI_Valeur!Z8,0)-[2]Repart_Import!Z8</f>
        <v>0</v>
      </c>
      <c r="AC19" s="36">
        <f>IF(ISNUMBER([2]CI_Valeur!AA8),[2]CI_Valeur!AA8,0)-[2]Repart_Import!AA8</f>
        <v>0</v>
      </c>
      <c r="AD19" s="36">
        <f>IF(ISNUMBER([2]CI_Valeur!AB8),[2]CI_Valeur!AB8,0)-[2]Repart_Import!AB8</f>
        <v>0</v>
      </c>
      <c r="AE19" s="36">
        <f>IF(ISNUMBER([2]CI_Valeur!AC8),[2]CI_Valeur!AC8,0)-[2]Repart_Import!AC8</f>
        <v>0</v>
      </c>
      <c r="AF19" s="36">
        <f>IF(ISNUMBER([2]CI_Valeur!AD8),[2]CI_Valeur!AD8,0)-[2]Repart_Import!AD8</f>
        <v>0</v>
      </c>
      <c r="AG19" s="36">
        <f>IF(ISNUMBER([2]CI_Valeur!AE8),[2]CI_Valeur!AE8,0)-[2]Repart_Import!AE8</f>
        <v>37445.627999999997</v>
      </c>
      <c r="AH19" s="36">
        <f>IF(ISNUMBER([2]CI_Valeur!AF8),[2]CI_Valeur!AF8,0)-[2]Repart_Import!AF8</f>
        <v>0</v>
      </c>
      <c r="AI19" s="36">
        <f>IF(ISNUMBER([2]CI_Valeur!AG8),[2]CI_Valeur!AG8,0)-[2]Repart_Import!AG8</f>
        <v>0</v>
      </c>
      <c r="AJ19" s="36">
        <f>IF(ISNUMBER([2]CI_Valeur!AH8),[2]CI_Valeur!AH8,0)-[2]Repart_Import!AH8</f>
        <v>0</v>
      </c>
      <c r="AK19" s="36">
        <f>IF(ISNUMBER([2]CI_Valeur!AI8),[2]CI_Valeur!AI8,0)-[2]Repart_Import!AI8</f>
        <v>0</v>
      </c>
      <c r="AL19" s="36">
        <f>IF(ISNUMBER([2]CI_Valeur!AJ8),[2]CI_Valeur!AJ8,0)-[2]Repart_Import!AJ8</f>
        <v>19807.886693096872</v>
      </c>
      <c r="AM19" s="36">
        <f>IF(ISNUMBER([2]CI_Valeur!AK8),[2]CI_Valeur!AK8,0)-[2]Repart_Import!AK8</f>
        <v>0</v>
      </c>
      <c r="AN19" s="36">
        <f>IF(ISNUMBER([2]CI_Valeur!AL8),[2]CI_Valeur!AL8,0)-[2]Repart_Import!AL8</f>
        <v>0</v>
      </c>
      <c r="AO19" s="36">
        <f>IF(ISNUMBER([2]CI_Valeur!AM8),[2]CI_Valeur!AM8,0)-[2]Repart_Import!AM8</f>
        <v>0</v>
      </c>
      <c r="AP19" s="36">
        <f>IF(ISNUMBER([2]CI_Valeur!AN8),[2]CI_Valeur!AN8,0)-[2]Repart_Import!AN8</f>
        <v>0</v>
      </c>
      <c r="AQ19" s="36">
        <f>IF(ISNUMBER([2]CI_Valeur!AO8),[2]CI_Valeur!AO8,0)-[2]Repart_Import!AO8</f>
        <v>0</v>
      </c>
      <c r="AR19" s="36">
        <f>IF(ISNUMBER([2]CI_Valeur!AP8),[2]CI_Valeur!AP8,0)-[2]Repart_Import!AP8</f>
        <v>0</v>
      </c>
      <c r="AS19" s="36">
        <f>IF(ISNUMBER([2]CI_Valeur!AQ8),[2]CI_Valeur!AQ8,0)-[2]Repart_Import!AQ8</f>
        <v>0</v>
      </c>
      <c r="AT19" s="36">
        <f>IF(ISNUMBER([2]CI_Valeur!AR8),[2]CI_Valeur!AR8,0)-[2]Repart_Import!AR8</f>
        <v>0</v>
      </c>
      <c r="AU19" s="36">
        <f>IF(ISNUMBER([2]CI_Valeur!AS8),[2]CI_Valeur!AS8,0)-[2]Repart_Import!AS8</f>
        <v>0</v>
      </c>
      <c r="AV19" s="36">
        <f>IF(ISNUMBER([2]CI_Valeur!AT8),[2]CI_Valeur!AT8,0)-[2]Repart_Import!AT8</f>
        <v>0</v>
      </c>
      <c r="AW19" s="36">
        <f>IF(ISNUMBER([2]CI_Valeur!AU8),[2]CI_Valeur!AU8,0)-[2]Repart_Import!AU8</f>
        <v>0</v>
      </c>
      <c r="AX19" s="36">
        <f>IF(ISNUMBER([2]CI_Valeur!AV8),[2]CI_Valeur!AV8,0)-[2]Repart_Import!AV8</f>
        <v>0</v>
      </c>
      <c r="AY19" s="36">
        <f>IF(ISNUMBER([2]CI_Valeur!AW8),[2]CI_Valeur!AW8,0)-[2]Repart_Import!AW8</f>
        <v>0</v>
      </c>
      <c r="AZ19" s="36">
        <f>IF(ISNUMBER([2]CI_Valeur!AX8),[2]CI_Valeur!AX8,0)-[2]Repart_Import!AX8</f>
        <v>0</v>
      </c>
      <c r="BA19" s="36">
        <f>IF(ISNUMBER([2]CI_Valeur!AY8),[2]CI_Valeur!AY8,0)-[2]Repart_Import!AY8</f>
        <v>0</v>
      </c>
      <c r="BB19" s="36">
        <f>IF(ISNUMBER([2]CI_Valeur!AZ8),[2]CI_Valeur!AZ8,0)-[2]Repart_Import!AZ8</f>
        <v>0</v>
      </c>
      <c r="BC19" s="36">
        <f>IF(ISNUMBER([2]CI_Valeur!BA8),[2]CI_Valeur!BA8,0)-[2]Repart_Import!BA8</f>
        <v>0</v>
      </c>
      <c r="BD19" s="36">
        <f>IF(ISNUMBER([2]CI_Valeur!BB8),[2]CI_Valeur!BB8,0)-[2]Repart_Import!BB8</f>
        <v>0</v>
      </c>
      <c r="BE19" s="36">
        <f>IF(ISNUMBER([2]CI_Valeur!BC8),[2]CI_Valeur!BC8,0)-[2]Repart_Import!BC8</f>
        <v>0</v>
      </c>
      <c r="BF19" s="36">
        <f>IF(ISNUMBER([2]CI_Valeur!BD8),[2]CI_Valeur!BD8,0)-[2]Repart_Import!BD8</f>
        <v>0</v>
      </c>
      <c r="BG19" s="36">
        <f>IF(ISNUMBER([2]CI_Valeur!BE8),[2]CI_Valeur!BE8,0)-[2]Repart_Import!BE8</f>
        <v>0</v>
      </c>
      <c r="BH19" s="36">
        <f>IF(ISNUMBER([2]CI_Valeur!BF8),[2]CI_Valeur!BF8,0)-[2]Repart_Import!BF8</f>
        <v>0</v>
      </c>
      <c r="BI19" s="37">
        <f>'[4]Marge TER'!$E$17</f>
        <v>485.77000000000004</v>
      </c>
      <c r="BJ19" s="38">
        <f>'[4]Marge TER'!$E$10</f>
        <v>162343.17700000003</v>
      </c>
      <c r="BK19" s="39">
        <f>SUM([2]CI_Valeur!B8:BF8)</f>
        <v>985128.83704470214</v>
      </c>
      <c r="BL19" s="39">
        <f t="shared" ref="BL19:BL74" si="2">SUM(BI19:BK19)</f>
        <v>1147957.7840447021</v>
      </c>
      <c r="BM19" s="38">
        <f>'[4]Marge TER'!$K$82</f>
        <v>0</v>
      </c>
      <c r="BN19" s="39">
        <f t="shared" ref="BN19:BN74" si="3">INDEX($D$89:$BH$89,1,BP19)-BL19</f>
        <v>2.8424072079360485E-3</v>
      </c>
      <c r="BO19" s="40">
        <f t="shared" ref="BO19:BO74" si="4">ROUNDDOWN(BN19/INDEX($D$89:$BH$89,1,BP19),2)</f>
        <v>0</v>
      </c>
      <c r="BP19" s="41">
        <v>2</v>
      </c>
      <c r="BQ19" s="40">
        <f t="shared" ref="BQ19:BQ74" si="5">(INDEX($D$87:$BH$87,1,BP19)-BJ19)/(INDEX($D$87:$BH$87,1,BP19)-BJ19+INDEX($D$88:$BH$88,1,BP19))</f>
        <v>0.93727090550425018</v>
      </c>
      <c r="BU19" s="1" t="str">
        <f t="shared" si="1"/>
        <v>02 - Grumes et billons destinés au sciage, placage ou déroulage</v>
      </c>
    </row>
    <row r="20" spans="3:73" ht="13.5" thickBot="1" x14ac:dyDescent="0.25">
      <c r="C20" s="42" t="s">
        <v>15</v>
      </c>
      <c r="D20" s="36">
        <f>IF(ISNUMBER([2]CI_Valeur!B9),[2]CI_Valeur!B9,0)-[2]Repart_Import!B9</f>
        <v>0</v>
      </c>
      <c r="E20" s="36">
        <f>IF(ISNUMBER([2]CI_Valeur!C9),[2]CI_Valeur!C9,0)-[2]Repart_Import!C9</f>
        <v>0</v>
      </c>
      <c r="F20" s="36">
        <f>IF(ISNUMBER([2]CI_Valeur!D9),[2]CI_Valeur!D9,0)-[2]Repart_Import!D9</f>
        <v>0</v>
      </c>
      <c r="G20" s="36">
        <f>IF(ISNUMBER([2]CI_Valeur!E9),[2]CI_Valeur!E9,0)-[2]Repart_Import!E9</f>
        <v>0</v>
      </c>
      <c r="H20" s="36">
        <f>IF(ISNUMBER([2]CI_Valeur!F9),[2]CI_Valeur!F9,0)-[2]Repart_Import!F9</f>
        <v>0</v>
      </c>
      <c r="I20" s="36">
        <f>IF(ISNUMBER([2]CI_Valeur!G9),[2]CI_Valeur!G9,0)-[2]Repart_Import!G9</f>
        <v>0</v>
      </c>
      <c r="J20" s="36">
        <f>IF(ISNUMBER([2]CI_Valeur!H9),[2]CI_Valeur!H9,0)-[2]Repart_Import!H9</f>
        <v>0</v>
      </c>
      <c r="K20" s="36">
        <f>IF(ISNUMBER([2]CI_Valeur!I9),[2]CI_Valeur!I9,0)-[2]Repart_Import!I9</f>
        <v>0</v>
      </c>
      <c r="L20" s="36">
        <f>IF(ISNUMBER([2]CI_Valeur!J9),[2]CI_Valeur!J9,0)-[2]Repart_Import!J9</f>
        <v>0</v>
      </c>
      <c r="M20" s="36">
        <f>IF(ISNUMBER([2]CI_Valeur!K9),[2]CI_Valeur!K9,0)-[2]Repart_Import!K9</f>
        <v>0</v>
      </c>
      <c r="N20" s="36">
        <f>IF(ISNUMBER([2]CI_Valeur!L9),[2]CI_Valeur!L9,0)-[2]Repart_Import!L9</f>
        <v>0</v>
      </c>
      <c r="O20" s="36">
        <f>IF(ISNUMBER([2]CI_Valeur!M9),[2]CI_Valeur!M9,0)-[2]Repart_Import!M9</f>
        <v>0</v>
      </c>
      <c r="P20" s="36">
        <f>IF(ISNUMBER([2]CI_Valeur!N9),[2]CI_Valeur!N9,0)-[2]Repart_Import!N9</f>
        <v>0</v>
      </c>
      <c r="Q20" s="36">
        <f>IF(ISNUMBER([2]CI_Valeur!O9),[2]CI_Valeur!O9,0)-[2]Repart_Import!O9</f>
        <v>0</v>
      </c>
      <c r="R20" s="36">
        <f>IF(ISNUMBER([2]CI_Valeur!P9),[2]CI_Valeur!P9,0)-[2]Repart_Import!P9</f>
        <v>0</v>
      </c>
      <c r="S20" s="36">
        <f>IF(ISNUMBER([2]CI_Valeur!Q9),[2]CI_Valeur!Q9,0)-[2]Repart_Import!Q9</f>
        <v>0</v>
      </c>
      <c r="T20" s="36">
        <f>IF(ISNUMBER([2]CI_Valeur!R9),[2]CI_Valeur!R9,0)-[2]Repart_Import!R9</f>
        <v>0</v>
      </c>
      <c r="U20" s="36">
        <f>IF(ISNUMBER([2]CI_Valeur!S9),[2]CI_Valeur!S9,0)-[2]Repart_Import!S9</f>
        <v>0</v>
      </c>
      <c r="V20" s="36">
        <f>IF(ISNUMBER([2]CI_Valeur!T9),[2]CI_Valeur!T9,0)-[2]Repart_Import!T9</f>
        <v>0</v>
      </c>
      <c r="W20" s="36">
        <f>IF(ISNUMBER([2]CI_Valeur!U9),[2]CI_Valeur!U9,0)-[2]Repart_Import!U9</f>
        <v>0</v>
      </c>
      <c r="X20" s="36">
        <f>IF(ISNUMBER([2]CI_Valeur!V9),[2]CI_Valeur!V9,0)-[2]Repart_Import!V9</f>
        <v>0</v>
      </c>
      <c r="Y20" s="36">
        <f>IF(ISNUMBER([2]CI_Valeur!W9),[2]CI_Valeur!W9,0)-[2]Repart_Import!W9</f>
        <v>0</v>
      </c>
      <c r="Z20" s="36">
        <f>IF(ISNUMBER([2]CI_Valeur!X9),[2]CI_Valeur!X9,0)-[2]Repart_Import!X9</f>
        <v>0</v>
      </c>
      <c r="AA20" s="36">
        <f>IF(ISNUMBER([2]CI_Valeur!Y9),[2]CI_Valeur!Y9,0)-[2]Repart_Import!Y9</f>
        <v>32728.040911138203</v>
      </c>
      <c r="AB20" s="36">
        <f>IF(ISNUMBER([2]CI_Valeur!Z9),[2]CI_Valeur!Z9,0)-[2]Repart_Import!Z9</f>
        <v>0</v>
      </c>
      <c r="AC20" s="36">
        <f>IF(ISNUMBER([2]CI_Valeur!AA9),[2]CI_Valeur!AA9,0)-[2]Repart_Import!AA9</f>
        <v>0</v>
      </c>
      <c r="AD20" s="36">
        <f>IF(ISNUMBER([2]CI_Valeur!AB9),[2]CI_Valeur!AB9,0)-[2]Repart_Import!AB9</f>
        <v>0</v>
      </c>
      <c r="AE20" s="36">
        <f>IF(ISNUMBER([2]CI_Valeur!AC9),[2]CI_Valeur!AC9,0)-[2]Repart_Import!AC9</f>
        <v>0</v>
      </c>
      <c r="AF20" s="36">
        <f>IF(ISNUMBER([2]CI_Valeur!AD9),[2]CI_Valeur!AD9,0)-[2]Repart_Import!AD9</f>
        <v>0</v>
      </c>
      <c r="AG20" s="36">
        <f>IF(ISNUMBER([2]CI_Valeur!AE9),[2]CI_Valeur!AE9,0)-[2]Repart_Import!AE9</f>
        <v>0</v>
      </c>
      <c r="AH20" s="36">
        <f>IF(ISNUMBER([2]CI_Valeur!AF9),[2]CI_Valeur!AF9,0)-[2]Repart_Import!AF9</f>
        <v>0</v>
      </c>
      <c r="AI20" s="36">
        <f>IF(ISNUMBER([2]CI_Valeur!AG9),[2]CI_Valeur!AG9,0)-[2]Repart_Import!AG9</f>
        <v>0</v>
      </c>
      <c r="AJ20" s="36">
        <f>IF(ISNUMBER([2]CI_Valeur!AH9),[2]CI_Valeur!AH9,0)-[2]Repart_Import!AH9</f>
        <v>0</v>
      </c>
      <c r="AK20" s="36">
        <f>IF(ISNUMBER([2]CI_Valeur!AI9),[2]CI_Valeur!AI9,0)-[2]Repart_Import!AI9</f>
        <v>0</v>
      </c>
      <c r="AL20" s="36">
        <f>IF(ISNUMBER([2]CI_Valeur!AJ9),[2]CI_Valeur!AJ9,0)-[2]Repart_Import!AJ9</f>
        <v>0</v>
      </c>
      <c r="AM20" s="36">
        <f>IF(ISNUMBER([2]CI_Valeur!AK9),[2]CI_Valeur!AK9,0)-[2]Repart_Import!AK9</f>
        <v>49917.542086583679</v>
      </c>
      <c r="AN20" s="36">
        <f>IF(ISNUMBER([2]CI_Valeur!AL9),[2]CI_Valeur!AL9,0)-[2]Repart_Import!AL9</f>
        <v>0</v>
      </c>
      <c r="AO20" s="36">
        <f>IF(ISNUMBER([2]CI_Valeur!AM9),[2]CI_Valeur!AM9,0)-[2]Repart_Import!AM9</f>
        <v>0</v>
      </c>
      <c r="AP20" s="36">
        <f>IF(ISNUMBER([2]CI_Valeur!AN9),[2]CI_Valeur!AN9,0)-[2]Repart_Import!AN9</f>
        <v>11606.948232168535</v>
      </c>
      <c r="AQ20" s="36">
        <f>IF(ISNUMBER([2]CI_Valeur!AO9),[2]CI_Valeur!AO9,0)-[2]Repart_Import!AO9</f>
        <v>0</v>
      </c>
      <c r="AR20" s="36">
        <f>IF(ISNUMBER([2]CI_Valeur!AP9),[2]CI_Valeur!AP9,0)-[2]Repart_Import!AP9</f>
        <v>0</v>
      </c>
      <c r="AS20" s="36">
        <f>IF(ISNUMBER([2]CI_Valeur!AQ9),[2]CI_Valeur!AQ9,0)-[2]Repart_Import!AQ9</f>
        <v>0</v>
      </c>
      <c r="AT20" s="36">
        <f>IF(ISNUMBER([2]CI_Valeur!AR9),[2]CI_Valeur!AR9,0)-[2]Repart_Import!AR9</f>
        <v>0</v>
      </c>
      <c r="AU20" s="36">
        <f>IF(ISNUMBER([2]CI_Valeur!AS9),[2]CI_Valeur!AS9,0)-[2]Repart_Import!AS9</f>
        <v>0</v>
      </c>
      <c r="AV20" s="36">
        <f>IF(ISNUMBER([2]CI_Valeur!AT9),[2]CI_Valeur!AT9,0)-[2]Repart_Import!AT9</f>
        <v>0</v>
      </c>
      <c r="AW20" s="36">
        <f>IF(ISNUMBER([2]CI_Valeur!AU9),[2]CI_Valeur!AU9,0)-[2]Repart_Import!AU9</f>
        <v>0</v>
      </c>
      <c r="AX20" s="36">
        <f>IF(ISNUMBER([2]CI_Valeur!AV9),[2]CI_Valeur!AV9,0)-[2]Repart_Import!AV9</f>
        <v>0</v>
      </c>
      <c r="AY20" s="36">
        <f>IF(ISNUMBER([2]CI_Valeur!AW9),[2]CI_Valeur!AW9,0)-[2]Repart_Import!AW9</f>
        <v>0</v>
      </c>
      <c r="AZ20" s="36">
        <f>IF(ISNUMBER([2]CI_Valeur!AX9),[2]CI_Valeur!AX9,0)-[2]Repart_Import!AX9</f>
        <v>0</v>
      </c>
      <c r="BA20" s="36">
        <f>IF(ISNUMBER([2]CI_Valeur!AY9),[2]CI_Valeur!AY9,0)-[2]Repart_Import!AY9</f>
        <v>0</v>
      </c>
      <c r="BB20" s="36">
        <f>IF(ISNUMBER([2]CI_Valeur!AZ9),[2]CI_Valeur!AZ9,0)-[2]Repart_Import!AZ9</f>
        <v>0</v>
      </c>
      <c r="BC20" s="36">
        <f>IF(ISNUMBER([2]CI_Valeur!BA9),[2]CI_Valeur!BA9,0)-[2]Repart_Import!BA9</f>
        <v>0</v>
      </c>
      <c r="BD20" s="36">
        <f>IF(ISNUMBER([2]CI_Valeur!BB9),[2]CI_Valeur!BB9,0)-[2]Repart_Import!BB9</f>
        <v>0</v>
      </c>
      <c r="BE20" s="36">
        <f>IF(ISNUMBER([2]CI_Valeur!BC9),[2]CI_Valeur!BC9,0)-[2]Repart_Import!BC9</f>
        <v>0</v>
      </c>
      <c r="BF20" s="36">
        <f>IF(ISNUMBER([2]CI_Valeur!BD9),[2]CI_Valeur!BD9,0)-[2]Repart_Import!BD9</f>
        <v>0</v>
      </c>
      <c r="BG20" s="36">
        <f>IF(ISNUMBER([2]CI_Valeur!BE9),[2]CI_Valeur!BE9,0)-[2]Repart_Import!BE9</f>
        <v>0</v>
      </c>
      <c r="BH20" s="36">
        <f>IF(ISNUMBER([2]CI_Valeur!BF9),[2]CI_Valeur!BF9,0)-[2]Repart_Import!BF9</f>
        <v>0</v>
      </c>
      <c r="BI20" s="37">
        <f>'[5]Marge TER'!$E$17</f>
        <v>0</v>
      </c>
      <c r="BJ20" s="38">
        <f>'[5]Marge TER'!$E$10</f>
        <v>100385.713</v>
      </c>
      <c r="BK20" s="39">
        <f>SUM([2]CI_Valeur!B9:BF9)</f>
        <v>146082.46522989043</v>
      </c>
      <c r="BL20" s="39">
        <f t="shared" si="2"/>
        <v>246468.17822989041</v>
      </c>
      <c r="BM20" s="38">
        <f>'[5]Marge TER'!$K$82</f>
        <v>0</v>
      </c>
      <c r="BN20" s="39">
        <f t="shared" si="3"/>
        <v>-5.4110986355226487E-2</v>
      </c>
      <c r="BO20" s="40">
        <f t="shared" si="4"/>
        <v>0</v>
      </c>
      <c r="BP20" s="41">
        <v>3</v>
      </c>
      <c r="BQ20" s="40">
        <f t="shared" si="5"/>
        <v>0.64520072195541101</v>
      </c>
      <c r="BU20" s="1" t="str">
        <f t="shared" si="1"/>
        <v>03 - Bois destinés à l'industrie</v>
      </c>
    </row>
    <row r="21" spans="3:73" ht="13.5" thickBot="1" x14ac:dyDescent="0.25">
      <c r="C21" s="42" t="s">
        <v>16</v>
      </c>
      <c r="D21" s="36">
        <f>IF(ISNUMBER([2]CI_Valeur!B10),[2]CI_Valeur!B10,0)-[2]Repart_Import!B10</f>
        <v>0</v>
      </c>
      <c r="E21" s="36">
        <f>IF(ISNUMBER([2]CI_Valeur!C10),[2]CI_Valeur!C10,0)-[2]Repart_Import!C10</f>
        <v>0</v>
      </c>
      <c r="F21" s="36">
        <f>IF(ISNUMBER([2]CI_Valeur!D10),[2]CI_Valeur!D10,0)-[2]Repart_Import!D10</f>
        <v>0</v>
      </c>
      <c r="G21" s="36">
        <f>IF(ISNUMBER([2]CI_Valeur!E10),[2]CI_Valeur!E10,0)-[2]Repart_Import!E10</f>
        <v>0</v>
      </c>
      <c r="H21" s="36">
        <f>IF(ISNUMBER([2]CI_Valeur!F10),[2]CI_Valeur!F10,0)-[2]Repart_Import!F10</f>
        <v>0</v>
      </c>
      <c r="I21" s="36">
        <f>IF(ISNUMBER([2]CI_Valeur!G10),[2]CI_Valeur!G10,0)-[2]Repart_Import!G10</f>
        <v>0</v>
      </c>
      <c r="J21" s="36">
        <f>IF(ISNUMBER([2]CI_Valeur!H10),[2]CI_Valeur!H10,0)-[2]Repart_Import!H10</f>
        <v>0</v>
      </c>
      <c r="K21" s="36">
        <f>IF(ISNUMBER([2]CI_Valeur!I10),[2]CI_Valeur!I10,0)-[2]Repart_Import!I10</f>
        <v>0</v>
      </c>
      <c r="L21" s="36">
        <f>IF(ISNUMBER([2]CI_Valeur!J10),[2]CI_Valeur!J10,0)-[2]Repart_Import!J10</f>
        <v>0</v>
      </c>
      <c r="M21" s="36">
        <f>IF(ISNUMBER([2]CI_Valeur!K10),[2]CI_Valeur!K10,0)-[2]Repart_Import!K10</f>
        <v>0</v>
      </c>
      <c r="N21" s="36">
        <f>IF(ISNUMBER([2]CI_Valeur!L10),[2]CI_Valeur!L10,0)-[2]Repart_Import!L10</f>
        <v>0</v>
      </c>
      <c r="O21" s="36">
        <f>IF(ISNUMBER([2]CI_Valeur!M10),[2]CI_Valeur!M10,0)-[2]Repart_Import!M10</f>
        <v>0</v>
      </c>
      <c r="P21" s="36">
        <f>IF(ISNUMBER([2]CI_Valeur!N10),[2]CI_Valeur!N10,0)-[2]Repart_Import!N10</f>
        <v>0</v>
      </c>
      <c r="Q21" s="36">
        <f>IF(ISNUMBER([2]CI_Valeur!O10),[2]CI_Valeur!O10,0)-[2]Repart_Import!O10</f>
        <v>0</v>
      </c>
      <c r="R21" s="36">
        <f>IF(ISNUMBER([2]CI_Valeur!P10),[2]CI_Valeur!P10,0)-[2]Repart_Import!P10</f>
        <v>0</v>
      </c>
      <c r="S21" s="36">
        <f>IF(ISNUMBER([2]CI_Valeur!Q10),[2]CI_Valeur!Q10,0)-[2]Repart_Import!Q10</f>
        <v>0</v>
      </c>
      <c r="T21" s="36">
        <f>IF(ISNUMBER([2]CI_Valeur!R10),[2]CI_Valeur!R10,0)-[2]Repart_Import!R10</f>
        <v>0</v>
      </c>
      <c r="U21" s="36">
        <f>IF(ISNUMBER([2]CI_Valeur!S10),[2]CI_Valeur!S10,0)-[2]Repart_Import!S10</f>
        <v>0</v>
      </c>
      <c r="V21" s="36">
        <f>IF(ISNUMBER([2]CI_Valeur!T10),[2]CI_Valeur!T10,0)-[2]Repart_Import!T10</f>
        <v>0</v>
      </c>
      <c r="W21" s="36">
        <f>IF(ISNUMBER([2]CI_Valeur!U10),[2]CI_Valeur!U10,0)-[2]Repart_Import!U10</f>
        <v>0</v>
      </c>
      <c r="X21" s="36">
        <f>IF(ISNUMBER([2]CI_Valeur!V10),[2]CI_Valeur!V10,0)-[2]Repart_Import!V10</f>
        <v>0</v>
      </c>
      <c r="Y21" s="36">
        <f>IF(ISNUMBER([2]CI_Valeur!W10),[2]CI_Valeur!W10,0)-[2]Repart_Import!W10</f>
        <v>0</v>
      </c>
      <c r="Z21" s="36">
        <f>IF(ISNUMBER([2]CI_Valeur!X10),[2]CI_Valeur!X10,0)-[2]Repart_Import!X10</f>
        <v>56131.391631637191</v>
      </c>
      <c r="AA21" s="36">
        <f>IF(ISNUMBER([2]CI_Valeur!Y10),[2]CI_Valeur!Y10,0)-[2]Repart_Import!Y10</f>
        <v>0</v>
      </c>
      <c r="AB21" s="36">
        <f>IF(ISNUMBER([2]CI_Valeur!Z10),[2]CI_Valeur!Z10,0)-[2]Repart_Import!Z10</f>
        <v>0</v>
      </c>
      <c r="AC21" s="36">
        <f>IF(ISNUMBER([2]CI_Valeur!AA10),[2]CI_Valeur!AA10,0)-[2]Repart_Import!AA10</f>
        <v>0</v>
      </c>
      <c r="AD21" s="36">
        <f>IF(ISNUMBER([2]CI_Valeur!AB10),[2]CI_Valeur!AB10,0)-[2]Repart_Import!AB10</f>
        <v>0</v>
      </c>
      <c r="AE21" s="36">
        <f>IF(ISNUMBER([2]CI_Valeur!AC10),[2]CI_Valeur!AC10,0)-[2]Repart_Import!AC10</f>
        <v>0</v>
      </c>
      <c r="AF21" s="36">
        <f>IF(ISNUMBER([2]CI_Valeur!AD10),[2]CI_Valeur!AD10,0)-[2]Repart_Import!AD10</f>
        <v>0</v>
      </c>
      <c r="AG21" s="36">
        <f>IF(ISNUMBER([2]CI_Valeur!AE10),[2]CI_Valeur!AE10,0)-[2]Repart_Import!AE10</f>
        <v>0</v>
      </c>
      <c r="AH21" s="36">
        <f>IF(ISNUMBER([2]CI_Valeur!AF10),[2]CI_Valeur!AF10,0)-[2]Repart_Import!AF10</f>
        <v>0</v>
      </c>
      <c r="AI21" s="36">
        <f>IF(ISNUMBER([2]CI_Valeur!AG10),[2]CI_Valeur!AG10,0)-[2]Repart_Import!AG10</f>
        <v>0</v>
      </c>
      <c r="AJ21" s="36">
        <f>IF(ISNUMBER([2]CI_Valeur!AH10),[2]CI_Valeur!AH10,0)-[2]Repart_Import!AH10</f>
        <v>0</v>
      </c>
      <c r="AK21" s="36">
        <f>IF(ISNUMBER([2]CI_Valeur!AI10),[2]CI_Valeur!AI10,0)-[2]Repart_Import!AI10</f>
        <v>0</v>
      </c>
      <c r="AL21" s="36">
        <f>IF(ISNUMBER([2]CI_Valeur!AJ10),[2]CI_Valeur!AJ10,0)-[2]Repart_Import!AJ10</f>
        <v>0</v>
      </c>
      <c r="AM21" s="36">
        <f>IF(ISNUMBER([2]CI_Valeur!AK10),[2]CI_Valeur!AK10,0)-[2]Repart_Import!AK10</f>
        <v>0</v>
      </c>
      <c r="AN21" s="36">
        <f>IF(ISNUMBER([2]CI_Valeur!AL10),[2]CI_Valeur!AL10,0)-[2]Repart_Import!AL10</f>
        <v>0</v>
      </c>
      <c r="AO21" s="36">
        <f>IF(ISNUMBER([2]CI_Valeur!AM10),[2]CI_Valeur!AM10,0)-[2]Repart_Import!AM10</f>
        <v>0</v>
      </c>
      <c r="AP21" s="36">
        <f>IF(ISNUMBER([2]CI_Valeur!AN10),[2]CI_Valeur!AN10,0)-[2]Repart_Import!AN10</f>
        <v>0</v>
      </c>
      <c r="AQ21" s="36">
        <f>IF(ISNUMBER([2]CI_Valeur!AO10),[2]CI_Valeur!AO10,0)-[2]Repart_Import!AO10</f>
        <v>0</v>
      </c>
      <c r="AR21" s="36">
        <f>IF(ISNUMBER([2]CI_Valeur!AP10),[2]CI_Valeur!AP10,0)-[2]Repart_Import!AP10</f>
        <v>0</v>
      </c>
      <c r="AS21" s="36">
        <f>IF(ISNUMBER([2]CI_Valeur!AQ10),[2]CI_Valeur!AQ10,0)-[2]Repart_Import!AQ10</f>
        <v>0</v>
      </c>
      <c r="AT21" s="36">
        <f>IF(ISNUMBER([2]CI_Valeur!AR10),[2]CI_Valeur!AR10,0)-[2]Repart_Import!AR10</f>
        <v>0</v>
      </c>
      <c r="AU21" s="36">
        <f>IF(ISNUMBER([2]CI_Valeur!AS10),[2]CI_Valeur!AS10,0)-[2]Repart_Import!AS10</f>
        <v>0</v>
      </c>
      <c r="AV21" s="36">
        <f>IF(ISNUMBER([2]CI_Valeur!AT10),[2]CI_Valeur!AT10,0)-[2]Repart_Import!AT10</f>
        <v>0</v>
      </c>
      <c r="AW21" s="36">
        <f>IF(ISNUMBER([2]CI_Valeur!AU10),[2]CI_Valeur!AU10,0)-[2]Repart_Import!AU10</f>
        <v>0</v>
      </c>
      <c r="AX21" s="36">
        <f>IF(ISNUMBER([2]CI_Valeur!AV10),[2]CI_Valeur!AV10,0)-[2]Repart_Import!AV10</f>
        <v>0</v>
      </c>
      <c r="AY21" s="36">
        <f>IF(ISNUMBER([2]CI_Valeur!AW10),[2]CI_Valeur!AW10,0)-[2]Repart_Import!AW10</f>
        <v>0</v>
      </c>
      <c r="AZ21" s="36">
        <f>IF(ISNUMBER([2]CI_Valeur!AX10),[2]CI_Valeur!AX10,0)-[2]Repart_Import!AX10</f>
        <v>0</v>
      </c>
      <c r="BA21" s="36">
        <f>IF(ISNUMBER([2]CI_Valeur!AY10),[2]CI_Valeur!AY10,0)-[2]Repart_Import!AY10</f>
        <v>0</v>
      </c>
      <c r="BB21" s="36">
        <f>IF(ISNUMBER([2]CI_Valeur!AZ10),[2]CI_Valeur!AZ10,0)-[2]Repart_Import!AZ10</f>
        <v>0</v>
      </c>
      <c r="BC21" s="36">
        <f>IF(ISNUMBER([2]CI_Valeur!BA10),[2]CI_Valeur!BA10,0)-[2]Repart_Import!BA10</f>
        <v>0</v>
      </c>
      <c r="BD21" s="36">
        <f>IF(ISNUMBER([2]CI_Valeur!BB10),[2]CI_Valeur!BB10,0)-[2]Repart_Import!BB10</f>
        <v>0</v>
      </c>
      <c r="BE21" s="36">
        <f>IF(ISNUMBER([2]CI_Valeur!BC10),[2]CI_Valeur!BC10,0)-[2]Repart_Import!BC10</f>
        <v>0</v>
      </c>
      <c r="BF21" s="36">
        <f>IF(ISNUMBER([2]CI_Valeur!BD10),[2]CI_Valeur!BD10,0)-[2]Repart_Import!BD10</f>
        <v>0</v>
      </c>
      <c r="BG21" s="36">
        <f>IF(ISNUMBER([2]CI_Valeur!BE10),[2]CI_Valeur!BE10,0)-[2]Repart_Import!BE10</f>
        <v>0</v>
      </c>
      <c r="BH21" s="36">
        <f>IF(ISNUMBER([2]CI_Valeur!BF10),[2]CI_Valeur!BF10,0)-[2]Repart_Import!BF10</f>
        <v>0</v>
      </c>
      <c r="BI21" s="37">
        <f>'[6]Marge TER'!$E$17</f>
        <v>211795.31808407078</v>
      </c>
      <c r="BJ21" s="38">
        <f>'[6]Marge TER'!$E$10</f>
        <v>20658.256000000001</v>
      </c>
      <c r="BK21" s="39">
        <f>SUM([2]CI_Valeur!B10:BF10)</f>
        <v>56131.391631637191</v>
      </c>
      <c r="BL21" s="39">
        <f t="shared" si="2"/>
        <v>288584.96571570798</v>
      </c>
      <c r="BM21" s="38">
        <f>'[6]Marge TER'!$K$82</f>
        <v>14423.248</v>
      </c>
      <c r="BN21" s="39">
        <f t="shared" si="3"/>
        <v>0</v>
      </c>
      <c r="BO21" s="40">
        <f t="shared" si="4"/>
        <v>0</v>
      </c>
      <c r="BP21" s="41">
        <v>4</v>
      </c>
      <c r="BQ21" s="40">
        <f t="shared" si="5"/>
        <v>0.9461671887237213</v>
      </c>
      <c r="BU21" s="1" t="str">
        <f t="shared" si="1"/>
        <v>04 - Bois destinés à l’énergie</v>
      </c>
    </row>
    <row r="22" spans="3:73" ht="13.5" thickBot="1" x14ac:dyDescent="0.25">
      <c r="C22" s="42" t="s">
        <v>17</v>
      </c>
      <c r="D22" s="36">
        <f>IF(ISNUMBER([2]CI_Valeur!B11),[2]CI_Valeur!B11,0)-[2]Repart_Import!B11</f>
        <v>0</v>
      </c>
      <c r="E22" s="36">
        <f>IF(ISNUMBER([2]CI_Valeur!C11),[2]CI_Valeur!C11,0)-[2]Repart_Import!C11</f>
        <v>372165.53987350519</v>
      </c>
      <c r="F22" s="36">
        <f>IF(ISNUMBER([2]CI_Valeur!D11),[2]CI_Valeur!D11,0)-[2]Repart_Import!D11</f>
        <v>0</v>
      </c>
      <c r="G22" s="36">
        <f>IF(ISNUMBER([2]CI_Valeur!E11),[2]CI_Valeur!E11,0)-[2]Repart_Import!E11</f>
        <v>89615.057703999992</v>
      </c>
      <c r="H22" s="36">
        <f>IF(ISNUMBER([2]CI_Valeur!F11),[2]CI_Valeur!F11,0)-[2]Repart_Import!F11</f>
        <v>0</v>
      </c>
      <c r="I22" s="36">
        <f>IF(ISNUMBER([2]CI_Valeur!G11),[2]CI_Valeur!G11,0)-[2]Repart_Import!G11</f>
        <v>123530.00000000001</v>
      </c>
      <c r="J22" s="36">
        <f>IF(ISNUMBER([2]CI_Valeur!H11),[2]CI_Valeur!H11,0)-[2]Repart_Import!H11</f>
        <v>0</v>
      </c>
      <c r="K22" s="36">
        <f>IF(ISNUMBER([2]CI_Valeur!I11),[2]CI_Valeur!I11,0)-[2]Repart_Import!I11</f>
        <v>22665.868829999999</v>
      </c>
      <c r="L22" s="36">
        <f>IF(ISNUMBER([2]CI_Valeur!J11),[2]CI_Valeur!J11,0)-[2]Repart_Import!J11</f>
        <v>12358.650152035256</v>
      </c>
      <c r="M22" s="36">
        <f>IF(ISNUMBER([2]CI_Valeur!K11),[2]CI_Valeur!K11,0)-[2]Repart_Import!K11</f>
        <v>9640.8404084279973</v>
      </c>
      <c r="N22" s="36">
        <f>IF(ISNUMBER([2]CI_Valeur!L11),[2]CI_Valeur!L11,0)-[2]Repart_Import!L11</f>
        <v>0</v>
      </c>
      <c r="O22" s="36">
        <f>IF(ISNUMBER([2]CI_Valeur!M11),[2]CI_Valeur!M11,0)-[2]Repart_Import!M11</f>
        <v>95812.991727149158</v>
      </c>
      <c r="P22" s="36">
        <f>IF(ISNUMBER([2]CI_Valeur!N11),[2]CI_Valeur!N11,0)-[2]Repart_Import!N11</f>
        <v>23547.943439999995</v>
      </c>
      <c r="Q22" s="36">
        <f>IF(ISNUMBER([2]CI_Valeur!O11),[2]CI_Valeur!O11,0)-[2]Repart_Import!O11</f>
        <v>18801.759023999995</v>
      </c>
      <c r="R22" s="36">
        <f>IF(ISNUMBER([2]CI_Valeur!P11),[2]CI_Valeur!P11,0)-[2]Repart_Import!P11</f>
        <v>39962.919365030415</v>
      </c>
      <c r="S22" s="36">
        <f>IF(ISNUMBER([2]CI_Valeur!Q11),[2]CI_Valeur!Q11,0)-[2]Repart_Import!Q11</f>
        <v>4237.4999999999991</v>
      </c>
      <c r="T22" s="36">
        <f>IF(ISNUMBER([2]CI_Valeur!R11),[2]CI_Valeur!R11,0)-[2]Repart_Import!R11</f>
        <v>5707.2656879999995</v>
      </c>
      <c r="U22" s="36">
        <f>IF(ISNUMBER([2]CI_Valeur!S11),[2]CI_Valeur!S11,0)-[2]Repart_Import!S11</f>
        <v>0</v>
      </c>
      <c r="V22" s="36">
        <f>IF(ISNUMBER([2]CI_Valeur!T11),[2]CI_Valeur!T11,0)-[2]Repart_Import!T11</f>
        <v>0</v>
      </c>
      <c r="W22" s="36">
        <f>IF(ISNUMBER([2]CI_Valeur!U11),[2]CI_Valeur!U11,0)-[2]Repart_Import!U11</f>
        <v>0</v>
      </c>
      <c r="X22" s="36">
        <f>IF(ISNUMBER([2]CI_Valeur!V11),[2]CI_Valeur!V11,0)-[2]Repart_Import!V11</f>
        <v>0</v>
      </c>
      <c r="Y22" s="36">
        <f>IF(ISNUMBER([2]CI_Valeur!W11),[2]CI_Valeur!W11,0)-[2]Repart_Import!W11</f>
        <v>0</v>
      </c>
      <c r="Z22" s="36">
        <f>IF(ISNUMBER([2]CI_Valeur!X11),[2]CI_Valeur!X11,0)-[2]Repart_Import!X11</f>
        <v>76573.562120000002</v>
      </c>
      <c r="AA22" s="36">
        <f>IF(ISNUMBER([2]CI_Valeur!Y11),[2]CI_Valeur!Y11,0)-[2]Repart_Import!Y11</f>
        <v>66667.855582857141</v>
      </c>
      <c r="AB22" s="36">
        <f>IF(ISNUMBER([2]CI_Valeur!Z11),[2]CI_Valeur!Z11,0)-[2]Repart_Import!Z11</f>
        <v>0</v>
      </c>
      <c r="AC22" s="36">
        <f>IF(ISNUMBER([2]CI_Valeur!AA11),[2]CI_Valeur!AA11,0)-[2]Repart_Import!AA11</f>
        <v>0</v>
      </c>
      <c r="AD22" s="36">
        <f>IF(ISNUMBER([2]CI_Valeur!AB11),[2]CI_Valeur!AB11,0)-[2]Repart_Import!AB11</f>
        <v>0</v>
      </c>
      <c r="AE22" s="36">
        <f>IF(ISNUMBER([2]CI_Valeur!AC11),[2]CI_Valeur!AC11,0)-[2]Repart_Import!AC11</f>
        <v>0</v>
      </c>
      <c r="AF22" s="36">
        <f>IF(ISNUMBER([2]CI_Valeur!AD11),[2]CI_Valeur!AD11,0)-[2]Repart_Import!AD11</f>
        <v>0</v>
      </c>
      <c r="AG22" s="36">
        <f>IF(ISNUMBER([2]CI_Valeur!AE11),[2]CI_Valeur!AE11,0)-[2]Repart_Import!AE11</f>
        <v>18464.098751999994</v>
      </c>
      <c r="AH22" s="36">
        <f>IF(ISNUMBER([2]CI_Valeur!AF11),[2]CI_Valeur!AF11,0)-[2]Repart_Import!AF11</f>
        <v>0</v>
      </c>
      <c r="AI22" s="36">
        <f>IF(ISNUMBER([2]CI_Valeur!AG11),[2]CI_Valeur!AG11,0)-[2]Repart_Import!AG11</f>
        <v>0</v>
      </c>
      <c r="AJ22" s="36">
        <f>IF(ISNUMBER([2]CI_Valeur!AH11),[2]CI_Valeur!AH11,0)-[2]Repart_Import!AH11</f>
        <v>0</v>
      </c>
      <c r="AK22" s="36">
        <f>IF(ISNUMBER([2]CI_Valeur!AI11),[2]CI_Valeur!AI11,0)-[2]Repart_Import!AI11</f>
        <v>0</v>
      </c>
      <c r="AL22" s="36">
        <f>IF(ISNUMBER([2]CI_Valeur!AJ11),[2]CI_Valeur!AJ11,0)-[2]Repart_Import!AJ11</f>
        <v>0</v>
      </c>
      <c r="AM22" s="36">
        <f>IF(ISNUMBER([2]CI_Valeur!AK11),[2]CI_Valeur!AK11,0)-[2]Repart_Import!AK11</f>
        <v>82412.103477936151</v>
      </c>
      <c r="AN22" s="36">
        <f>IF(ISNUMBER([2]CI_Valeur!AL11),[2]CI_Valeur!AL11,0)-[2]Repart_Import!AL11</f>
        <v>0</v>
      </c>
      <c r="AO22" s="36">
        <f>IF(ISNUMBER([2]CI_Valeur!AM11),[2]CI_Valeur!AM11,0)-[2]Repart_Import!AM11</f>
        <v>0</v>
      </c>
      <c r="AP22" s="36">
        <f>IF(ISNUMBER([2]CI_Valeur!AN11),[2]CI_Valeur!AN11,0)-[2]Repart_Import!AN11</f>
        <v>14112.020681914606</v>
      </c>
      <c r="AQ22" s="36">
        <f>IF(ISNUMBER([2]CI_Valeur!AO11),[2]CI_Valeur!AO11,0)-[2]Repart_Import!AO11</f>
        <v>0</v>
      </c>
      <c r="AR22" s="36">
        <f>IF(ISNUMBER([2]CI_Valeur!AP11),[2]CI_Valeur!AP11,0)-[2]Repart_Import!AP11</f>
        <v>0</v>
      </c>
      <c r="AS22" s="36">
        <f>IF(ISNUMBER([2]CI_Valeur!AQ11),[2]CI_Valeur!AQ11,0)-[2]Repart_Import!AQ11</f>
        <v>0</v>
      </c>
      <c r="AT22" s="36">
        <f>IF(ISNUMBER([2]CI_Valeur!AR11),[2]CI_Valeur!AR11,0)-[2]Repart_Import!AR11</f>
        <v>0</v>
      </c>
      <c r="AU22" s="36">
        <f>IF(ISNUMBER([2]CI_Valeur!AS11),[2]CI_Valeur!AS11,0)-[2]Repart_Import!AS11</f>
        <v>0</v>
      </c>
      <c r="AV22" s="36">
        <f>IF(ISNUMBER([2]CI_Valeur!AT11),[2]CI_Valeur!AT11,0)-[2]Repart_Import!AT11</f>
        <v>0</v>
      </c>
      <c r="AW22" s="36">
        <f>IF(ISNUMBER([2]CI_Valeur!AU11),[2]CI_Valeur!AU11,0)-[2]Repart_Import!AU11</f>
        <v>0</v>
      </c>
      <c r="AX22" s="36">
        <f>IF(ISNUMBER([2]CI_Valeur!AV11),[2]CI_Valeur!AV11,0)-[2]Repart_Import!AV11</f>
        <v>0</v>
      </c>
      <c r="AY22" s="36">
        <f>IF(ISNUMBER([2]CI_Valeur!AW11),[2]CI_Valeur!AW11,0)-[2]Repart_Import!AW11</f>
        <v>0</v>
      </c>
      <c r="AZ22" s="36">
        <f>IF(ISNUMBER([2]CI_Valeur!AX11),[2]CI_Valeur!AX11,0)-[2]Repart_Import!AX11</f>
        <v>0</v>
      </c>
      <c r="BA22" s="36">
        <f>IF(ISNUMBER([2]CI_Valeur!AY11),[2]CI_Valeur!AY11,0)-[2]Repart_Import!AY11</f>
        <v>0</v>
      </c>
      <c r="BB22" s="36">
        <f>IF(ISNUMBER([2]CI_Valeur!AZ11),[2]CI_Valeur!AZ11,0)-[2]Repart_Import!AZ11</f>
        <v>0</v>
      </c>
      <c r="BC22" s="36">
        <f>IF(ISNUMBER([2]CI_Valeur!BA11),[2]CI_Valeur!BA11,0)-[2]Repart_Import!BA11</f>
        <v>0</v>
      </c>
      <c r="BD22" s="36">
        <f>IF(ISNUMBER([2]CI_Valeur!BB11),[2]CI_Valeur!BB11,0)-[2]Repart_Import!BB11</f>
        <v>0</v>
      </c>
      <c r="BE22" s="36">
        <f>IF(ISNUMBER([2]CI_Valeur!BC11),[2]CI_Valeur!BC11,0)-[2]Repart_Import!BC11</f>
        <v>0</v>
      </c>
      <c r="BF22" s="36">
        <f>IF(ISNUMBER([2]CI_Valeur!BD11),[2]CI_Valeur!BD11,0)-[2]Repart_Import!BD11</f>
        <v>0</v>
      </c>
      <c r="BG22" s="36">
        <f>IF(ISNUMBER([2]CI_Valeur!BE11),[2]CI_Valeur!BE11,0)-[2]Repart_Import!BE11</f>
        <v>0</v>
      </c>
      <c r="BH22" s="36">
        <f>IF(ISNUMBER([2]CI_Valeur!BF11),[2]CI_Valeur!BF11,0)-[2]Repart_Import!BF11</f>
        <v>0</v>
      </c>
      <c r="BI22" s="37">
        <f>'[7]Marge TER'!$E$17</f>
        <v>26</v>
      </c>
      <c r="BJ22" s="38">
        <f>'[7]Marge TER'!$E$10</f>
        <v>67747.085976020404</v>
      </c>
      <c r="BK22" s="39">
        <f>SUM([2]CI_Valeur!B11:BF11)</f>
        <v>1076275.9768268559</v>
      </c>
      <c r="BL22" s="39">
        <f t="shared" si="2"/>
        <v>1144049.0628028763</v>
      </c>
      <c r="BM22" s="38">
        <f>'[7]Marge TER'!$K$82</f>
        <v>0</v>
      </c>
      <c r="BN22" s="39">
        <f t="shared" si="3"/>
        <v>-4965.0088604995981</v>
      </c>
      <c r="BO22" s="40">
        <f t="shared" si="4"/>
        <v>0</v>
      </c>
      <c r="BP22" s="41">
        <v>5</v>
      </c>
      <c r="BQ22" s="40">
        <f t="shared" si="5"/>
        <v>1</v>
      </c>
      <c r="BU22" s="1" t="str">
        <f t="shared" si="1"/>
        <v>05 - Exploitation de bois</v>
      </c>
    </row>
    <row r="23" spans="3:73" ht="13.5" thickBot="1" x14ac:dyDescent="0.25">
      <c r="C23" s="42" t="s">
        <v>18</v>
      </c>
      <c r="D23" s="36">
        <f>IF(ISNUMBER([2]CI_Valeur!B12),[2]CI_Valeur!B12,0)-[2]Repart_Import!B12</f>
        <v>0</v>
      </c>
      <c r="E23" s="36">
        <f>IF(ISNUMBER([2]CI_Valeur!C12),[2]CI_Valeur!C12,0)-[2]Repart_Import!C12</f>
        <v>78574.703581657464</v>
      </c>
      <c r="F23" s="36">
        <f>IF(ISNUMBER([2]CI_Valeur!D12),[2]CI_Valeur!D12,0)-[2]Repart_Import!D12</f>
        <v>0</v>
      </c>
      <c r="G23" s="36">
        <f>IF(ISNUMBER([2]CI_Valeur!E12),[2]CI_Valeur!E12,0)-[2]Repart_Import!E12</f>
        <v>22403.764425999998</v>
      </c>
      <c r="H23" s="36">
        <f>IF(ISNUMBER([2]CI_Valeur!F12),[2]CI_Valeur!F12,0)-[2]Repart_Import!F12</f>
        <v>0</v>
      </c>
      <c r="I23" s="36">
        <f>IF(ISNUMBER([2]CI_Valeur!G12),[2]CI_Valeur!G12,0)-[2]Repart_Import!G12</f>
        <v>0</v>
      </c>
      <c r="J23" s="36">
        <f>IF(ISNUMBER([2]CI_Valeur!H12),[2]CI_Valeur!H12,0)-[2]Repart_Import!H12</f>
        <v>0</v>
      </c>
      <c r="K23" s="36">
        <f>IF(ISNUMBER([2]CI_Valeur!I12),[2]CI_Valeur!I12,0)-[2]Repart_Import!I12</f>
        <v>5666.4672074999999</v>
      </c>
      <c r="L23" s="36">
        <f>IF(ISNUMBER([2]CI_Valeur!J12),[2]CI_Valeur!J12,0)-[2]Repart_Import!J12</f>
        <v>3089.662538008814</v>
      </c>
      <c r="M23" s="36">
        <f>IF(ISNUMBER([2]CI_Valeur!K12),[2]CI_Valeur!K12,0)-[2]Repart_Import!K12</f>
        <v>2410.2101021069993</v>
      </c>
      <c r="N23" s="36">
        <f>IF(ISNUMBER([2]CI_Valeur!L12),[2]CI_Valeur!L12,0)-[2]Repart_Import!L12</f>
        <v>0</v>
      </c>
      <c r="O23" s="36">
        <f>IF(ISNUMBER([2]CI_Valeur!M12),[2]CI_Valeur!M12,0)-[2]Repart_Import!M12</f>
        <v>23953.247931787289</v>
      </c>
      <c r="P23" s="36">
        <f>IF(ISNUMBER([2]CI_Valeur!N12),[2]CI_Valeur!N12,0)-[2]Repart_Import!N12</f>
        <v>5886.9858599999989</v>
      </c>
      <c r="Q23" s="36">
        <f>IF(ISNUMBER([2]CI_Valeur!O12),[2]CI_Valeur!O12,0)-[2]Repart_Import!O12</f>
        <v>4700.4397559999989</v>
      </c>
      <c r="R23" s="36">
        <f>IF(ISNUMBER([2]CI_Valeur!P12),[2]CI_Valeur!P12,0)-[2]Repart_Import!P12</f>
        <v>16154.473482969572</v>
      </c>
      <c r="S23" s="36">
        <f>IF(ISNUMBER([2]CI_Valeur!Q12),[2]CI_Valeur!Q12,0)-[2]Repart_Import!Q12</f>
        <v>1059.3749999999998</v>
      </c>
      <c r="T23" s="36">
        <f>IF(ISNUMBER([2]CI_Valeur!R12),[2]CI_Valeur!R12,0)-[2]Repart_Import!R12</f>
        <v>1426.8164219999999</v>
      </c>
      <c r="U23" s="36">
        <f>IF(ISNUMBER([2]CI_Valeur!S12),[2]CI_Valeur!S12,0)-[2]Repart_Import!S12</f>
        <v>0</v>
      </c>
      <c r="V23" s="36">
        <f>IF(ISNUMBER([2]CI_Valeur!T12),[2]CI_Valeur!T12,0)-[2]Repart_Import!T12</f>
        <v>0</v>
      </c>
      <c r="W23" s="36">
        <f>IF(ISNUMBER([2]CI_Valeur!U12),[2]CI_Valeur!U12,0)-[2]Repart_Import!U12</f>
        <v>0</v>
      </c>
      <c r="X23" s="36">
        <f>IF(ISNUMBER([2]CI_Valeur!V12),[2]CI_Valeur!V12,0)-[2]Repart_Import!V12</f>
        <v>0</v>
      </c>
      <c r="Y23" s="36">
        <f>IF(ISNUMBER([2]CI_Valeur!W12),[2]CI_Valeur!W12,0)-[2]Repart_Import!W12</f>
        <v>0</v>
      </c>
      <c r="Z23" s="36">
        <f>IF(ISNUMBER([2]CI_Valeur!X12),[2]CI_Valeur!X12,0)-[2]Repart_Import!X12</f>
        <v>19143.390530000001</v>
      </c>
      <c r="AA23" s="36">
        <f>IF(ISNUMBER([2]CI_Valeur!Y12),[2]CI_Valeur!Y12,0)-[2]Repart_Import!Y12</f>
        <v>16666.963895714285</v>
      </c>
      <c r="AB23" s="36">
        <f>IF(ISNUMBER([2]CI_Valeur!Z12),[2]CI_Valeur!Z12,0)-[2]Repart_Import!Z12</f>
        <v>0</v>
      </c>
      <c r="AC23" s="36">
        <f>IF(ISNUMBER([2]CI_Valeur!AA12),[2]CI_Valeur!AA12,0)-[2]Repart_Import!AA12</f>
        <v>0</v>
      </c>
      <c r="AD23" s="36">
        <f>IF(ISNUMBER([2]CI_Valeur!AB12),[2]CI_Valeur!AB12,0)-[2]Repart_Import!AB12</f>
        <v>0</v>
      </c>
      <c r="AE23" s="36">
        <f>IF(ISNUMBER([2]CI_Valeur!AC12),[2]CI_Valeur!AC12,0)-[2]Repart_Import!AC12</f>
        <v>0</v>
      </c>
      <c r="AF23" s="36">
        <f>IF(ISNUMBER([2]CI_Valeur!AD12),[2]CI_Valeur!AD12,0)-[2]Repart_Import!AD12</f>
        <v>0</v>
      </c>
      <c r="AG23" s="36">
        <f>IF(ISNUMBER([2]CI_Valeur!AE12),[2]CI_Valeur!AE12,0)-[2]Repart_Import!AE12</f>
        <v>4616.0246879999986</v>
      </c>
      <c r="AH23" s="36">
        <f>IF(ISNUMBER([2]CI_Valeur!AF12),[2]CI_Valeur!AF12,0)-[2]Repart_Import!AF12</f>
        <v>0</v>
      </c>
      <c r="AI23" s="36">
        <f>IF(ISNUMBER([2]CI_Valeur!AG12),[2]CI_Valeur!AG12,0)-[2]Repart_Import!AG12</f>
        <v>0</v>
      </c>
      <c r="AJ23" s="36">
        <f>IF(ISNUMBER([2]CI_Valeur!AH12),[2]CI_Valeur!AH12,0)-[2]Repart_Import!AH12</f>
        <v>0</v>
      </c>
      <c r="AK23" s="36">
        <f>IF(ISNUMBER([2]CI_Valeur!AI12),[2]CI_Valeur!AI12,0)-[2]Repart_Import!AI12</f>
        <v>0</v>
      </c>
      <c r="AL23" s="36">
        <f>IF(ISNUMBER([2]CI_Valeur!AJ12),[2]CI_Valeur!AJ12,0)-[2]Repart_Import!AJ12</f>
        <v>0</v>
      </c>
      <c r="AM23" s="36">
        <f>IF(ISNUMBER([2]CI_Valeur!AK12),[2]CI_Valeur!AK12,0)-[2]Repart_Import!AK12</f>
        <v>20603.025869484038</v>
      </c>
      <c r="AN23" s="36">
        <f>IF(ISNUMBER([2]CI_Valeur!AL12),[2]CI_Valeur!AL12,0)-[2]Repart_Import!AL12</f>
        <v>0</v>
      </c>
      <c r="AO23" s="36">
        <f>IF(ISNUMBER([2]CI_Valeur!AM12),[2]CI_Valeur!AM12,0)-[2]Repart_Import!AM12</f>
        <v>0</v>
      </c>
      <c r="AP23" s="36">
        <f>IF(ISNUMBER([2]CI_Valeur!AN12),[2]CI_Valeur!AN12,0)-[2]Repart_Import!AN12</f>
        <v>3528.0051704786515</v>
      </c>
      <c r="AQ23" s="36">
        <f>IF(ISNUMBER([2]CI_Valeur!AO12),[2]CI_Valeur!AO12,0)-[2]Repart_Import!AO12</f>
        <v>0</v>
      </c>
      <c r="AR23" s="36">
        <f>IF(ISNUMBER([2]CI_Valeur!AP12),[2]CI_Valeur!AP12,0)-[2]Repart_Import!AP12</f>
        <v>0</v>
      </c>
      <c r="AS23" s="36">
        <f>IF(ISNUMBER([2]CI_Valeur!AQ12),[2]CI_Valeur!AQ12,0)-[2]Repart_Import!AQ12</f>
        <v>0</v>
      </c>
      <c r="AT23" s="36">
        <f>IF(ISNUMBER([2]CI_Valeur!AR12),[2]CI_Valeur!AR12,0)-[2]Repart_Import!AR12</f>
        <v>0</v>
      </c>
      <c r="AU23" s="36">
        <f>IF(ISNUMBER([2]CI_Valeur!AS12),[2]CI_Valeur!AS12,0)-[2]Repart_Import!AS12</f>
        <v>0</v>
      </c>
      <c r="AV23" s="36">
        <f>IF(ISNUMBER([2]CI_Valeur!AT12),[2]CI_Valeur!AT12,0)-[2]Repart_Import!AT12</f>
        <v>0</v>
      </c>
      <c r="AW23" s="36">
        <f>IF(ISNUMBER([2]CI_Valeur!AU12),[2]CI_Valeur!AU12,0)-[2]Repart_Import!AU12</f>
        <v>0</v>
      </c>
      <c r="AX23" s="36">
        <f>IF(ISNUMBER([2]CI_Valeur!AV12),[2]CI_Valeur!AV12,0)-[2]Repart_Import!AV12</f>
        <v>0</v>
      </c>
      <c r="AY23" s="36">
        <f>IF(ISNUMBER([2]CI_Valeur!AW12),[2]CI_Valeur!AW12,0)-[2]Repart_Import!AW12</f>
        <v>0</v>
      </c>
      <c r="AZ23" s="36">
        <f>IF(ISNUMBER([2]CI_Valeur!AX12),[2]CI_Valeur!AX12,0)-[2]Repart_Import!AX12</f>
        <v>0</v>
      </c>
      <c r="BA23" s="36">
        <f>IF(ISNUMBER([2]CI_Valeur!AY12),[2]CI_Valeur!AY12,0)-[2]Repart_Import!AY12</f>
        <v>0</v>
      </c>
      <c r="BB23" s="36">
        <f>IF(ISNUMBER([2]CI_Valeur!AZ12),[2]CI_Valeur!AZ12,0)-[2]Repart_Import!AZ12</f>
        <v>0</v>
      </c>
      <c r="BC23" s="36">
        <f>IF(ISNUMBER([2]CI_Valeur!BA12),[2]CI_Valeur!BA12,0)-[2]Repart_Import!BA12</f>
        <v>0</v>
      </c>
      <c r="BD23" s="36">
        <f>IF(ISNUMBER([2]CI_Valeur!BB12),[2]CI_Valeur!BB12,0)-[2]Repart_Import!BB12</f>
        <v>0</v>
      </c>
      <c r="BE23" s="36">
        <f>IF(ISNUMBER([2]CI_Valeur!BC12),[2]CI_Valeur!BC12,0)-[2]Repart_Import!BC12</f>
        <v>0</v>
      </c>
      <c r="BF23" s="36">
        <f>IF(ISNUMBER([2]CI_Valeur!BD12),[2]CI_Valeur!BD12,0)-[2]Repart_Import!BD12</f>
        <v>0</v>
      </c>
      <c r="BG23" s="36">
        <f>IF(ISNUMBER([2]CI_Valeur!BE12),[2]CI_Valeur!BE12,0)-[2]Repart_Import!BE12</f>
        <v>0</v>
      </c>
      <c r="BH23" s="36">
        <f>IF(ISNUMBER([2]CI_Valeur!BF12),[2]CI_Valeur!BF12,0)-[2]Repart_Import!BF12</f>
        <v>0</v>
      </c>
      <c r="BI23" s="37">
        <f>'[8]Marge TER'!$E$17</f>
        <v>0</v>
      </c>
      <c r="BJ23" s="38">
        <f>'[8]Marge TER'!$E$10</f>
        <v>16936.771494005105</v>
      </c>
      <c r="BK23" s="39">
        <f>SUM([2]CI_Valeur!B12:BF12)</f>
        <v>229883.55646170711</v>
      </c>
      <c r="BL23" s="39">
        <f t="shared" si="2"/>
        <v>246820.32795571222</v>
      </c>
      <c r="BM23" s="38">
        <f>'[8]Marge TER'!$K$82</f>
        <v>0</v>
      </c>
      <c r="BN23" s="39">
        <f t="shared" si="3"/>
        <v>761.17538565822178</v>
      </c>
      <c r="BO23" s="40">
        <f t="shared" si="4"/>
        <v>0</v>
      </c>
      <c r="BP23" s="41">
        <v>6</v>
      </c>
      <c r="BQ23" s="40">
        <f t="shared" si="5"/>
        <v>1</v>
      </c>
      <c r="BU23" s="1" t="str">
        <f t="shared" si="1"/>
        <v>06 - Services des coopératives forestières</v>
      </c>
    </row>
    <row r="24" spans="3:73" ht="13.5" thickBot="1" x14ac:dyDescent="0.25">
      <c r="C24" s="42" t="s">
        <v>19</v>
      </c>
      <c r="D24" s="36">
        <f>IF(ISNUMBER([2]CI_Valeur!B13),[2]CI_Valeur!B13,0)-[2]Repart_Import!B13</f>
        <v>0</v>
      </c>
      <c r="E24" s="36">
        <f>IF(ISNUMBER([2]CI_Valeur!C13),[2]CI_Valeur!C13,0)-[2]Repart_Import!C13</f>
        <v>0</v>
      </c>
      <c r="F24" s="36">
        <f>IF(ISNUMBER([2]CI_Valeur!D13),[2]CI_Valeur!D13,0)-[2]Repart_Import!D13</f>
        <v>0</v>
      </c>
      <c r="G24" s="36">
        <f>IF(ISNUMBER([2]CI_Valeur!E13),[2]CI_Valeur!E13,0)-[2]Repart_Import!E13</f>
        <v>0</v>
      </c>
      <c r="H24" s="36">
        <f>IF(ISNUMBER([2]CI_Valeur!F13),[2]CI_Valeur!F13,0)-[2]Repart_Import!F13</f>
        <v>0</v>
      </c>
      <c r="I24" s="36">
        <f>IF(ISNUMBER([2]CI_Valeur!G13),[2]CI_Valeur!G13,0)-[2]Repart_Import!G13</f>
        <v>0</v>
      </c>
      <c r="J24" s="36">
        <f>IF(ISNUMBER([2]CI_Valeur!H13),[2]CI_Valeur!H13,0)-[2]Repart_Import!H13</f>
        <v>0</v>
      </c>
      <c r="K24" s="36">
        <f>IF(ISNUMBER([2]CI_Valeur!I13),[2]CI_Valeur!I13,0)-[2]Repart_Import!I13</f>
        <v>0</v>
      </c>
      <c r="L24" s="36">
        <f>IF(ISNUMBER([2]CI_Valeur!J13),[2]CI_Valeur!J13,0)-[2]Repart_Import!J13</f>
        <v>0</v>
      </c>
      <c r="M24" s="36">
        <f>IF(ISNUMBER([2]CI_Valeur!K13),[2]CI_Valeur!K13,0)-[2]Repart_Import!K13</f>
        <v>0</v>
      </c>
      <c r="N24" s="36">
        <f>IF(ISNUMBER([2]CI_Valeur!L13),[2]CI_Valeur!L13,0)-[2]Repart_Import!L13</f>
        <v>0</v>
      </c>
      <c r="O24" s="36">
        <f>IF(ISNUMBER([2]CI_Valeur!M13),[2]CI_Valeur!M13,0)-[2]Repart_Import!M13</f>
        <v>0</v>
      </c>
      <c r="P24" s="36">
        <f>IF(ISNUMBER([2]CI_Valeur!N13),[2]CI_Valeur!N13,0)-[2]Repart_Import!N13</f>
        <v>0</v>
      </c>
      <c r="Q24" s="36">
        <f>IF(ISNUMBER([2]CI_Valeur!O13),[2]CI_Valeur!O13,0)-[2]Repart_Import!O13</f>
        <v>0</v>
      </c>
      <c r="R24" s="36">
        <f>IF(ISNUMBER([2]CI_Valeur!P13),[2]CI_Valeur!P13,0)-[2]Repart_Import!P13</f>
        <v>0</v>
      </c>
      <c r="S24" s="36">
        <f>IF(ISNUMBER([2]CI_Valeur!Q13),[2]CI_Valeur!Q13,0)-[2]Repart_Import!Q13</f>
        <v>0</v>
      </c>
      <c r="T24" s="36">
        <f>IF(ISNUMBER([2]CI_Valeur!R13),[2]CI_Valeur!R13,0)-[2]Repart_Import!R13</f>
        <v>0</v>
      </c>
      <c r="U24" s="36">
        <f>IF(ISNUMBER([2]CI_Valeur!S13),[2]CI_Valeur!S13,0)-[2]Repart_Import!S13</f>
        <v>0</v>
      </c>
      <c r="V24" s="36">
        <f>IF(ISNUMBER([2]CI_Valeur!T13),[2]CI_Valeur!T13,0)-[2]Repart_Import!T13</f>
        <v>0</v>
      </c>
      <c r="W24" s="36">
        <f>IF(ISNUMBER([2]CI_Valeur!U13),[2]CI_Valeur!U13,0)-[2]Repart_Import!U13</f>
        <v>0</v>
      </c>
      <c r="X24" s="36">
        <f>IF(ISNUMBER([2]CI_Valeur!V13),[2]CI_Valeur!V13,0)-[2]Repart_Import!V13</f>
        <v>0</v>
      </c>
      <c r="Y24" s="36">
        <f>IF(ISNUMBER([2]CI_Valeur!W13),[2]CI_Valeur!W13,0)-[2]Repart_Import!W13</f>
        <v>0</v>
      </c>
      <c r="Z24" s="36">
        <f>IF(ISNUMBER([2]CI_Valeur!X13),[2]CI_Valeur!X13,0)-[2]Repart_Import!X13</f>
        <v>0</v>
      </c>
      <c r="AA24" s="36">
        <f>IF(ISNUMBER([2]CI_Valeur!Y13),[2]CI_Valeur!Y13,0)-[2]Repart_Import!Y13</f>
        <v>0</v>
      </c>
      <c r="AB24" s="36">
        <f>IF(ISNUMBER([2]CI_Valeur!Z13),[2]CI_Valeur!Z13,0)-[2]Repart_Import!Z13</f>
        <v>0</v>
      </c>
      <c r="AC24" s="36">
        <f>IF(ISNUMBER([2]CI_Valeur!AA13),[2]CI_Valeur!AA13,0)-[2]Repart_Import!AA13</f>
        <v>0</v>
      </c>
      <c r="AD24" s="36">
        <f>IF(ISNUMBER([2]CI_Valeur!AB13),[2]CI_Valeur!AB13,0)-[2]Repart_Import!AB13</f>
        <v>0</v>
      </c>
      <c r="AE24" s="36">
        <f>IF(ISNUMBER([2]CI_Valeur!AC13),[2]CI_Valeur!AC13,0)-[2]Repart_Import!AC13</f>
        <v>0</v>
      </c>
      <c r="AF24" s="36">
        <f>IF(ISNUMBER([2]CI_Valeur!AD13),[2]CI_Valeur!AD13,0)-[2]Repart_Import!AD13</f>
        <v>0</v>
      </c>
      <c r="AG24" s="36">
        <f>IF(ISNUMBER([2]CI_Valeur!AE13),[2]CI_Valeur!AE13,0)-[2]Repart_Import!AE13</f>
        <v>0</v>
      </c>
      <c r="AH24" s="36">
        <f>IF(ISNUMBER([2]CI_Valeur!AF13),[2]CI_Valeur!AF13,0)-[2]Repart_Import!AF13</f>
        <v>0</v>
      </c>
      <c r="AI24" s="36">
        <f>IF(ISNUMBER([2]CI_Valeur!AG13),[2]CI_Valeur!AG13,0)-[2]Repart_Import!AG13</f>
        <v>0</v>
      </c>
      <c r="AJ24" s="36">
        <f>IF(ISNUMBER([2]CI_Valeur!AH13),[2]CI_Valeur!AH13,0)-[2]Repart_Import!AH13</f>
        <v>0</v>
      </c>
      <c r="AK24" s="36">
        <f>IF(ISNUMBER([2]CI_Valeur!AI13),[2]CI_Valeur!AI13,0)-[2]Repart_Import!AI13</f>
        <v>0</v>
      </c>
      <c r="AL24" s="36">
        <f>IF(ISNUMBER([2]CI_Valeur!AJ13),[2]CI_Valeur!AJ13,0)-[2]Repart_Import!AJ13</f>
        <v>0</v>
      </c>
      <c r="AM24" s="36">
        <f>IF(ISNUMBER([2]CI_Valeur!AK13),[2]CI_Valeur!AK13,0)-[2]Repart_Import!AK13</f>
        <v>0</v>
      </c>
      <c r="AN24" s="36">
        <f>IF(ISNUMBER([2]CI_Valeur!AL13),[2]CI_Valeur!AL13,0)-[2]Repart_Import!AL13</f>
        <v>0</v>
      </c>
      <c r="AO24" s="36">
        <f>IF(ISNUMBER([2]CI_Valeur!AM13),[2]CI_Valeur!AM13,0)-[2]Repart_Import!AM13</f>
        <v>0</v>
      </c>
      <c r="AP24" s="36">
        <f>IF(ISNUMBER([2]CI_Valeur!AN13),[2]CI_Valeur!AN13,0)-[2]Repart_Import!AN13</f>
        <v>0</v>
      </c>
      <c r="AQ24" s="36">
        <f>IF(ISNUMBER([2]CI_Valeur!AO13),[2]CI_Valeur!AO13,0)-[2]Repart_Import!AO13</f>
        <v>0</v>
      </c>
      <c r="AR24" s="36">
        <f>IF(ISNUMBER([2]CI_Valeur!AP13),[2]CI_Valeur!AP13,0)-[2]Repart_Import!AP13</f>
        <v>0</v>
      </c>
      <c r="AS24" s="36">
        <f>IF(ISNUMBER([2]CI_Valeur!AQ13),[2]CI_Valeur!AQ13,0)-[2]Repart_Import!AQ13</f>
        <v>0</v>
      </c>
      <c r="AT24" s="36">
        <f>IF(ISNUMBER([2]CI_Valeur!AR13),[2]CI_Valeur!AR13,0)-[2]Repart_Import!AR13</f>
        <v>0</v>
      </c>
      <c r="AU24" s="36">
        <f>IF(ISNUMBER([2]CI_Valeur!AS13),[2]CI_Valeur!AS13,0)-[2]Repart_Import!AS13</f>
        <v>0</v>
      </c>
      <c r="AV24" s="36">
        <f>IF(ISNUMBER([2]CI_Valeur!AT13),[2]CI_Valeur!AT13,0)-[2]Repart_Import!AT13</f>
        <v>0</v>
      </c>
      <c r="AW24" s="36">
        <f>IF(ISNUMBER([2]CI_Valeur!AU13),[2]CI_Valeur!AU13,0)-[2]Repart_Import!AU13</f>
        <v>0</v>
      </c>
      <c r="AX24" s="36">
        <f>IF(ISNUMBER([2]CI_Valeur!AV13),[2]CI_Valeur!AV13,0)-[2]Repart_Import!AV13</f>
        <v>0</v>
      </c>
      <c r="AY24" s="36">
        <f>IF(ISNUMBER([2]CI_Valeur!AW13),[2]CI_Valeur!AW13,0)-[2]Repart_Import!AW13</f>
        <v>0</v>
      </c>
      <c r="AZ24" s="36">
        <f>IF(ISNUMBER([2]CI_Valeur!AX13),[2]CI_Valeur!AX13,0)-[2]Repart_Import!AX13</f>
        <v>0</v>
      </c>
      <c r="BA24" s="36">
        <f>IF(ISNUMBER([2]CI_Valeur!AY13),[2]CI_Valeur!AY13,0)-[2]Repart_Import!AY13</f>
        <v>0</v>
      </c>
      <c r="BB24" s="36">
        <f>IF(ISNUMBER([2]CI_Valeur!AZ13),[2]CI_Valeur!AZ13,0)-[2]Repart_Import!AZ13</f>
        <v>0</v>
      </c>
      <c r="BC24" s="36">
        <f>IF(ISNUMBER([2]CI_Valeur!BA13),[2]CI_Valeur!BA13,0)-[2]Repart_Import!BA13</f>
        <v>0</v>
      </c>
      <c r="BD24" s="36">
        <f>IF(ISNUMBER([2]CI_Valeur!BB13),[2]CI_Valeur!BB13,0)-[2]Repart_Import!BB13</f>
        <v>0</v>
      </c>
      <c r="BE24" s="36">
        <f>IF(ISNUMBER([2]CI_Valeur!BC13),[2]CI_Valeur!BC13,0)-[2]Repart_Import!BC13</f>
        <v>0</v>
      </c>
      <c r="BF24" s="36">
        <f>IF(ISNUMBER([2]CI_Valeur!BD13),[2]CI_Valeur!BD13,0)-[2]Repart_Import!BD13</f>
        <v>0</v>
      </c>
      <c r="BG24" s="36">
        <f>IF(ISNUMBER([2]CI_Valeur!BE13),[2]CI_Valeur!BE13,0)-[2]Repart_Import!BE13</f>
        <v>0</v>
      </c>
      <c r="BH24" s="36">
        <f>IF(ISNUMBER([2]CI_Valeur!BF13),[2]CI_Valeur!BF13,0)-[2]Repart_Import!BF13</f>
        <v>0</v>
      </c>
      <c r="BI24" s="37">
        <f>'[9]Marge TER'!$E$17</f>
        <v>58439.694000000003</v>
      </c>
      <c r="BJ24" s="38">
        <f>'[9]Marge TER'!$E$10</f>
        <v>0</v>
      </c>
      <c r="BK24" s="39">
        <f>SUM([2]CI_Valeur!B13:BF13)</f>
        <v>0</v>
      </c>
      <c r="BL24" s="39">
        <f t="shared" si="2"/>
        <v>58439.694000000003</v>
      </c>
      <c r="BM24" s="38">
        <f>'[9]Marge TER'!$K$82</f>
        <v>58436.694000000003</v>
      </c>
      <c r="BN24" s="39">
        <f t="shared" si="3"/>
        <v>0</v>
      </c>
      <c r="BO24" s="40">
        <f t="shared" si="4"/>
        <v>0</v>
      </c>
      <c r="BP24" s="41">
        <v>7</v>
      </c>
      <c r="BQ24" s="40">
        <f t="shared" si="5"/>
        <v>5.1334971055803265E-5</v>
      </c>
      <c r="BU24" s="1" t="str">
        <f t="shared" si="1"/>
        <v>07 - Fabrication de textiles</v>
      </c>
    </row>
    <row r="25" spans="3:73" ht="13.5" thickBot="1" x14ac:dyDescent="0.25">
      <c r="C25" s="42" t="s">
        <v>20</v>
      </c>
      <c r="D25" s="36">
        <f>IF(ISNUMBER([2]CI_Valeur!B14),[2]CI_Valeur!B14,0)-[2]Repart_Import!B14</f>
        <v>0</v>
      </c>
      <c r="E25" s="36">
        <f>IF(ISNUMBER([2]CI_Valeur!C14),[2]CI_Valeur!C14,0)-[2]Repart_Import!C14</f>
        <v>0</v>
      </c>
      <c r="F25" s="36">
        <f>IF(ISNUMBER([2]CI_Valeur!D14),[2]CI_Valeur!D14,0)-[2]Repart_Import!D14</f>
        <v>0</v>
      </c>
      <c r="G25" s="36">
        <f>IF(ISNUMBER([2]CI_Valeur!E14),[2]CI_Valeur!E14,0)-[2]Repart_Import!E14</f>
        <v>0</v>
      </c>
      <c r="H25" s="36">
        <f>IF(ISNUMBER([2]CI_Valeur!F14),[2]CI_Valeur!F14,0)-[2]Repart_Import!F14</f>
        <v>0</v>
      </c>
      <c r="I25" s="36">
        <f>IF(ISNUMBER([2]CI_Valeur!G14),[2]CI_Valeur!G14,0)-[2]Repart_Import!G14</f>
        <v>0</v>
      </c>
      <c r="J25" s="36">
        <f>IF(ISNUMBER([2]CI_Valeur!H14),[2]CI_Valeur!H14,0)-[2]Repart_Import!H14</f>
        <v>0</v>
      </c>
      <c r="K25" s="36">
        <f>IF(ISNUMBER([2]CI_Valeur!I14),[2]CI_Valeur!I14,0)-[2]Repart_Import!I14</f>
        <v>0</v>
      </c>
      <c r="L25" s="36">
        <f>IF(ISNUMBER([2]CI_Valeur!J14),[2]CI_Valeur!J14,0)-[2]Repart_Import!J14</f>
        <v>0</v>
      </c>
      <c r="M25" s="36">
        <f>IF(ISNUMBER([2]CI_Valeur!K14),[2]CI_Valeur!K14,0)-[2]Repart_Import!K14</f>
        <v>0</v>
      </c>
      <c r="N25" s="36">
        <f>IF(ISNUMBER([2]CI_Valeur!L14),[2]CI_Valeur!L14,0)-[2]Repart_Import!L14</f>
        <v>0</v>
      </c>
      <c r="O25" s="36">
        <f>IF(ISNUMBER([2]CI_Valeur!M14),[2]CI_Valeur!M14,0)-[2]Repart_Import!M14</f>
        <v>0</v>
      </c>
      <c r="P25" s="36">
        <f>IF(ISNUMBER([2]CI_Valeur!N14),[2]CI_Valeur!N14,0)-[2]Repart_Import!N14</f>
        <v>0</v>
      </c>
      <c r="Q25" s="36">
        <f>IF(ISNUMBER([2]CI_Valeur!O14),[2]CI_Valeur!O14,0)-[2]Repart_Import!O14</f>
        <v>0</v>
      </c>
      <c r="R25" s="36">
        <f>IF(ISNUMBER([2]CI_Valeur!P14),[2]CI_Valeur!P14,0)-[2]Repart_Import!P14</f>
        <v>0</v>
      </c>
      <c r="S25" s="36">
        <f>IF(ISNUMBER([2]CI_Valeur!Q14),[2]CI_Valeur!Q14,0)-[2]Repart_Import!Q14</f>
        <v>0</v>
      </c>
      <c r="T25" s="36">
        <f>IF(ISNUMBER([2]CI_Valeur!R14),[2]CI_Valeur!R14,0)-[2]Repart_Import!R14</f>
        <v>0</v>
      </c>
      <c r="U25" s="36">
        <f>IF(ISNUMBER([2]CI_Valeur!S14),[2]CI_Valeur!S14,0)-[2]Repart_Import!S14</f>
        <v>0</v>
      </c>
      <c r="V25" s="36">
        <f>IF(ISNUMBER([2]CI_Valeur!T14),[2]CI_Valeur!T14,0)-[2]Repart_Import!T14</f>
        <v>0</v>
      </c>
      <c r="W25" s="36">
        <f>IF(ISNUMBER([2]CI_Valeur!U14),[2]CI_Valeur!U14,0)-[2]Repart_Import!U14</f>
        <v>45603.803720000004</v>
      </c>
      <c r="X25" s="36">
        <f>IF(ISNUMBER([2]CI_Valeur!V14),[2]CI_Valeur!V14,0)-[2]Repart_Import!V14</f>
        <v>1772.3652279365083</v>
      </c>
      <c r="Y25" s="36">
        <f>IF(ISNUMBER([2]CI_Valeur!W14),[2]CI_Valeur!W14,0)-[2]Repart_Import!W14</f>
        <v>0</v>
      </c>
      <c r="Z25" s="36">
        <f>IF(ISNUMBER([2]CI_Valeur!X14),[2]CI_Valeur!X14,0)-[2]Repart_Import!X14</f>
        <v>0</v>
      </c>
      <c r="AA25" s="36">
        <f>IF(ISNUMBER([2]CI_Valeur!Y14),[2]CI_Valeur!Y14,0)-[2]Repart_Import!Y14</f>
        <v>0</v>
      </c>
      <c r="AB25" s="36">
        <f>IF(ISNUMBER([2]CI_Valeur!Z14),[2]CI_Valeur!Z14,0)-[2]Repart_Import!Z14</f>
        <v>0</v>
      </c>
      <c r="AC25" s="36">
        <f>IF(ISNUMBER([2]CI_Valeur!AA14),[2]CI_Valeur!AA14,0)-[2]Repart_Import!AA14</f>
        <v>755.80372</v>
      </c>
      <c r="AD25" s="36">
        <f>IF(ISNUMBER([2]CI_Valeur!AB14),[2]CI_Valeur!AB14,0)-[2]Repart_Import!AB14</f>
        <v>0</v>
      </c>
      <c r="AE25" s="36">
        <f>IF(ISNUMBER([2]CI_Valeur!AC14),[2]CI_Valeur!AC14,0)-[2]Repart_Import!AC14</f>
        <v>11611.490143999999</v>
      </c>
      <c r="AF25" s="36">
        <f>IF(ISNUMBER([2]CI_Valeur!AD14),[2]CI_Valeur!AD14,0)-[2]Repart_Import!AD14</f>
        <v>4249.9400949999999</v>
      </c>
      <c r="AG25" s="36">
        <f>IF(ISNUMBER([2]CI_Valeur!AE14),[2]CI_Valeur!AE14,0)-[2]Repart_Import!AE14</f>
        <v>0</v>
      </c>
      <c r="AH25" s="36">
        <f>IF(ISNUMBER([2]CI_Valeur!AF14),[2]CI_Valeur!AF14,0)-[2]Repart_Import!AF14</f>
        <v>0</v>
      </c>
      <c r="AI25" s="36">
        <f>IF(ISNUMBER([2]CI_Valeur!AG14),[2]CI_Valeur!AG14,0)-[2]Repart_Import!AG14</f>
        <v>0</v>
      </c>
      <c r="AJ25" s="36">
        <f>IF(ISNUMBER([2]CI_Valeur!AH14),[2]CI_Valeur!AH14,0)-[2]Repart_Import!AH14</f>
        <v>1230.8878312588663</v>
      </c>
      <c r="AK25" s="36">
        <f>IF(ISNUMBER([2]CI_Valeur!AI14),[2]CI_Valeur!AI14,0)-[2]Repart_Import!AI14</f>
        <v>0</v>
      </c>
      <c r="AL25" s="36">
        <f>IF(ISNUMBER([2]CI_Valeur!AJ14),[2]CI_Valeur!AJ14,0)-[2]Repart_Import!AJ14</f>
        <v>0</v>
      </c>
      <c r="AM25" s="36">
        <f>IF(ISNUMBER([2]CI_Valeur!AK14),[2]CI_Valeur!AK14,0)-[2]Repart_Import!AK14</f>
        <v>0</v>
      </c>
      <c r="AN25" s="36">
        <f>IF(ISNUMBER([2]CI_Valeur!AL14),[2]CI_Valeur!AL14,0)-[2]Repart_Import!AL14</f>
        <v>0</v>
      </c>
      <c r="AO25" s="36">
        <f>IF(ISNUMBER([2]CI_Valeur!AM14),[2]CI_Valeur!AM14,0)-[2]Repart_Import!AM14</f>
        <v>0</v>
      </c>
      <c r="AP25" s="36">
        <f>IF(ISNUMBER([2]CI_Valeur!AN14),[2]CI_Valeur!AN14,0)-[2]Repart_Import!AN14</f>
        <v>0</v>
      </c>
      <c r="AQ25" s="36">
        <f>IF(ISNUMBER([2]CI_Valeur!AO14),[2]CI_Valeur!AO14,0)-[2]Repart_Import!AO14</f>
        <v>60691.123000000007</v>
      </c>
      <c r="AR25" s="36">
        <f>IF(ISNUMBER([2]CI_Valeur!AP14),[2]CI_Valeur!AP14,0)-[2]Repart_Import!AP14</f>
        <v>41984.555754000001</v>
      </c>
      <c r="AS25" s="36">
        <f>IF(ISNUMBER([2]CI_Valeur!AQ14),[2]CI_Valeur!AQ14,0)-[2]Repart_Import!AQ14</f>
        <v>0</v>
      </c>
      <c r="AT25" s="36">
        <f>IF(ISNUMBER([2]CI_Valeur!AR14),[2]CI_Valeur!AR14,0)-[2]Repart_Import!AR14</f>
        <v>0</v>
      </c>
      <c r="AU25" s="36">
        <f>IF(ISNUMBER([2]CI_Valeur!AS14),[2]CI_Valeur!AS14,0)-[2]Repart_Import!AS14</f>
        <v>0</v>
      </c>
      <c r="AV25" s="36">
        <f>IF(ISNUMBER([2]CI_Valeur!AT14),[2]CI_Valeur!AT14,0)-[2]Repart_Import!AT14</f>
        <v>25600</v>
      </c>
      <c r="AW25" s="36">
        <f>IF(ISNUMBER([2]CI_Valeur!AU14),[2]CI_Valeur!AU14,0)-[2]Repart_Import!AU14</f>
        <v>0</v>
      </c>
      <c r="AX25" s="36">
        <f>IF(ISNUMBER([2]CI_Valeur!AV14),[2]CI_Valeur!AV14,0)-[2]Repart_Import!AV14</f>
        <v>36000</v>
      </c>
      <c r="AY25" s="36">
        <f>IF(ISNUMBER([2]CI_Valeur!AW14),[2]CI_Valeur!AW14,0)-[2]Repart_Import!AW14</f>
        <v>3419.4704359944258</v>
      </c>
      <c r="AZ25" s="36">
        <f>IF(ISNUMBER([2]CI_Valeur!AX14),[2]CI_Valeur!AX14,0)-[2]Repart_Import!AX14</f>
        <v>0</v>
      </c>
      <c r="BA25" s="36">
        <f>IF(ISNUMBER([2]CI_Valeur!AY14),[2]CI_Valeur!AY14,0)-[2]Repart_Import!AY14</f>
        <v>11250</v>
      </c>
      <c r="BB25" s="36">
        <f>IF(ISNUMBER([2]CI_Valeur!AZ14),[2]CI_Valeur!AZ14,0)-[2]Repart_Import!AZ14</f>
        <v>0</v>
      </c>
      <c r="BC25" s="36">
        <f>IF(ISNUMBER([2]CI_Valeur!BA14),[2]CI_Valeur!BA14,0)-[2]Repart_Import!BA14</f>
        <v>0</v>
      </c>
      <c r="BD25" s="36">
        <f>IF(ISNUMBER([2]CI_Valeur!BB14),[2]CI_Valeur!BB14,0)-[2]Repart_Import!BB14</f>
        <v>0</v>
      </c>
      <c r="BE25" s="36">
        <f>IF(ISNUMBER([2]CI_Valeur!BC14),[2]CI_Valeur!BC14,0)-[2]Repart_Import!BC14</f>
        <v>0</v>
      </c>
      <c r="BF25" s="36">
        <f>IF(ISNUMBER([2]CI_Valeur!BD14),[2]CI_Valeur!BD14,0)-[2]Repart_Import!BD14</f>
        <v>0</v>
      </c>
      <c r="BG25" s="36">
        <f>IF(ISNUMBER([2]CI_Valeur!BE14),[2]CI_Valeur!BE14,0)-[2]Repart_Import!BE14</f>
        <v>0</v>
      </c>
      <c r="BH25" s="36">
        <f>IF(ISNUMBER([2]CI_Valeur!BF14),[2]CI_Valeur!BF14,0)-[2]Repart_Import!BF14</f>
        <v>0</v>
      </c>
      <c r="BI25" s="37">
        <f>'[10]Marge TER'!$E$17</f>
        <v>51960.350000000006</v>
      </c>
      <c r="BJ25" s="38">
        <f>'[10]Marge TER'!$E$10</f>
        <v>113543.717</v>
      </c>
      <c r="BK25" s="39">
        <f>SUM([2]CI_Valeur!B14:BF14)</f>
        <v>267699.42132818978</v>
      </c>
      <c r="BL25" s="39">
        <f t="shared" si="2"/>
        <v>433203.48832818982</v>
      </c>
      <c r="BM25" s="38">
        <f>'[10]Marge TER'!$K$82</f>
        <v>750</v>
      </c>
      <c r="BN25" s="39">
        <f t="shared" si="3"/>
        <v>8.2568101352080703E-3</v>
      </c>
      <c r="BO25" s="40">
        <f t="shared" si="4"/>
        <v>0</v>
      </c>
      <c r="BP25" s="41">
        <v>8</v>
      </c>
      <c r="BQ25" s="40">
        <f t="shared" si="5"/>
        <v>0.92404453562621636</v>
      </c>
      <c r="BU25" s="1" t="str">
        <f t="shared" si="1"/>
        <v>08 - Sciages bruts de Chêne</v>
      </c>
    </row>
    <row r="26" spans="3:73" ht="13.5" thickBot="1" x14ac:dyDescent="0.25">
      <c r="C26" s="42" t="s">
        <v>21</v>
      </c>
      <c r="D26" s="36">
        <f>IF(ISNUMBER([2]CI_Valeur!B15),[2]CI_Valeur!B15,0)-[2]Repart_Import!B15</f>
        <v>0</v>
      </c>
      <c r="E26" s="36">
        <f>IF(ISNUMBER([2]CI_Valeur!C15),[2]CI_Valeur!C15,0)-[2]Repart_Import!C15</f>
        <v>0</v>
      </c>
      <c r="F26" s="36">
        <f>IF(ISNUMBER([2]CI_Valeur!D15),[2]CI_Valeur!D15,0)-[2]Repart_Import!D15</f>
        <v>0</v>
      </c>
      <c r="G26" s="36">
        <f>IF(ISNUMBER([2]CI_Valeur!E15),[2]CI_Valeur!E15,0)-[2]Repart_Import!E15</f>
        <v>0</v>
      </c>
      <c r="H26" s="36">
        <f>IF(ISNUMBER([2]CI_Valeur!F15),[2]CI_Valeur!F15,0)-[2]Repart_Import!F15</f>
        <v>0</v>
      </c>
      <c r="I26" s="36">
        <f>IF(ISNUMBER([2]CI_Valeur!G15),[2]CI_Valeur!G15,0)-[2]Repart_Import!G15</f>
        <v>0</v>
      </c>
      <c r="J26" s="36">
        <f>IF(ISNUMBER([2]CI_Valeur!H15),[2]CI_Valeur!H15,0)-[2]Repart_Import!H15</f>
        <v>0</v>
      </c>
      <c r="K26" s="36">
        <f>IF(ISNUMBER([2]CI_Valeur!I15),[2]CI_Valeur!I15,0)-[2]Repart_Import!I15</f>
        <v>0</v>
      </c>
      <c r="L26" s="36">
        <f>IF(ISNUMBER([2]CI_Valeur!J15),[2]CI_Valeur!J15,0)-[2]Repart_Import!J15</f>
        <v>0</v>
      </c>
      <c r="M26" s="36">
        <f>IF(ISNUMBER([2]CI_Valeur!K15),[2]CI_Valeur!K15,0)-[2]Repart_Import!K15</f>
        <v>0</v>
      </c>
      <c r="N26" s="36">
        <f>IF(ISNUMBER([2]CI_Valeur!L15),[2]CI_Valeur!L15,0)-[2]Repart_Import!L15</f>
        <v>0</v>
      </c>
      <c r="O26" s="36">
        <f>IF(ISNUMBER([2]CI_Valeur!M15),[2]CI_Valeur!M15,0)-[2]Repart_Import!M15</f>
        <v>0</v>
      </c>
      <c r="P26" s="36">
        <f>IF(ISNUMBER([2]CI_Valeur!N15),[2]CI_Valeur!N15,0)-[2]Repart_Import!N15</f>
        <v>0</v>
      </c>
      <c r="Q26" s="36">
        <f>IF(ISNUMBER([2]CI_Valeur!O15),[2]CI_Valeur!O15,0)-[2]Repart_Import!O15</f>
        <v>0</v>
      </c>
      <c r="R26" s="36">
        <f>IF(ISNUMBER([2]CI_Valeur!P15),[2]CI_Valeur!P15,0)-[2]Repart_Import!P15</f>
        <v>0</v>
      </c>
      <c r="S26" s="36">
        <f>IF(ISNUMBER([2]CI_Valeur!Q15),[2]CI_Valeur!Q15,0)-[2]Repart_Import!Q15</f>
        <v>0</v>
      </c>
      <c r="T26" s="36">
        <f>IF(ISNUMBER([2]CI_Valeur!R15),[2]CI_Valeur!R15,0)-[2]Repart_Import!R15</f>
        <v>0</v>
      </c>
      <c r="U26" s="36">
        <f>IF(ISNUMBER([2]CI_Valeur!S15),[2]CI_Valeur!S15,0)-[2]Repart_Import!S15</f>
        <v>0</v>
      </c>
      <c r="V26" s="36">
        <f>IF(ISNUMBER([2]CI_Valeur!T15),[2]CI_Valeur!T15,0)-[2]Repart_Import!T15</f>
        <v>0</v>
      </c>
      <c r="W26" s="36">
        <f>IF(ISNUMBER([2]CI_Valeur!U15),[2]CI_Valeur!U15,0)-[2]Repart_Import!U15</f>
        <v>0</v>
      </c>
      <c r="X26" s="36">
        <f>IF(ISNUMBER([2]CI_Valeur!V15),[2]CI_Valeur!V15,0)-[2]Repart_Import!V15</f>
        <v>1261.9268109523812</v>
      </c>
      <c r="Y26" s="36">
        <f>IF(ISNUMBER([2]CI_Valeur!W15),[2]CI_Valeur!W15,0)-[2]Repart_Import!W15</f>
        <v>0</v>
      </c>
      <c r="Z26" s="36">
        <f>IF(ISNUMBER([2]CI_Valeur!X15),[2]CI_Valeur!X15,0)-[2]Repart_Import!X15</f>
        <v>0</v>
      </c>
      <c r="AA26" s="36">
        <f>IF(ISNUMBER([2]CI_Valeur!Y15),[2]CI_Valeur!Y15,0)-[2]Repart_Import!Y15</f>
        <v>0</v>
      </c>
      <c r="AB26" s="36">
        <f>IF(ISNUMBER([2]CI_Valeur!Z15),[2]CI_Valeur!Z15,0)-[2]Repart_Import!Z15</f>
        <v>0</v>
      </c>
      <c r="AC26" s="36">
        <f>IF(ISNUMBER([2]CI_Valeur!AA15),[2]CI_Valeur!AA15,0)-[2]Repart_Import!AA15</f>
        <v>0.25567999999998392</v>
      </c>
      <c r="AD26" s="36">
        <f>IF(ISNUMBER([2]CI_Valeur!AB15),[2]CI_Valeur!AB15,0)-[2]Repart_Import!AB15</f>
        <v>0</v>
      </c>
      <c r="AE26" s="36">
        <f>IF(ISNUMBER([2]CI_Valeur!AC15),[2]CI_Valeur!AC15,0)-[2]Repart_Import!AC15</f>
        <v>0</v>
      </c>
      <c r="AF26" s="36">
        <f>IF(ISNUMBER([2]CI_Valeur!AD15),[2]CI_Valeur!AD15,0)-[2]Repart_Import!AD15</f>
        <v>3404.2556800000002</v>
      </c>
      <c r="AG26" s="36">
        <f>IF(ISNUMBER([2]CI_Valeur!AE15),[2]CI_Valeur!AE15,0)-[2]Repart_Import!AE15</f>
        <v>12300</v>
      </c>
      <c r="AH26" s="36">
        <f>IF(ISNUMBER([2]CI_Valeur!AF15),[2]CI_Valeur!AF15,0)-[2]Repart_Import!AF15</f>
        <v>0</v>
      </c>
      <c r="AI26" s="36">
        <f>IF(ISNUMBER([2]CI_Valeur!AG15),[2]CI_Valeur!AG15,0)-[2]Repart_Import!AG15</f>
        <v>0</v>
      </c>
      <c r="AJ26" s="36">
        <f>IF(ISNUMBER([2]CI_Valeur!AH15),[2]CI_Valeur!AH15,0)-[2]Repart_Import!AH15</f>
        <v>0</v>
      </c>
      <c r="AK26" s="36">
        <f>IF(ISNUMBER([2]CI_Valeur!AI15),[2]CI_Valeur!AI15,0)-[2]Repart_Import!AI15</f>
        <v>2707.2086799999979</v>
      </c>
      <c r="AL26" s="36">
        <f>IF(ISNUMBER([2]CI_Valeur!AJ15),[2]CI_Valeur!AJ15,0)-[2]Repart_Import!AJ15</f>
        <v>0</v>
      </c>
      <c r="AM26" s="36">
        <f>IF(ISNUMBER([2]CI_Valeur!AK15),[2]CI_Valeur!AK15,0)-[2]Repart_Import!AK15</f>
        <v>0</v>
      </c>
      <c r="AN26" s="36">
        <f>IF(ISNUMBER([2]CI_Valeur!AL15),[2]CI_Valeur!AL15,0)-[2]Repart_Import!AL15</f>
        <v>0</v>
      </c>
      <c r="AO26" s="36">
        <f>IF(ISNUMBER([2]CI_Valeur!AM15),[2]CI_Valeur!AM15,0)-[2]Repart_Import!AM15</f>
        <v>0</v>
      </c>
      <c r="AP26" s="36">
        <f>IF(ISNUMBER([2]CI_Valeur!AN15),[2]CI_Valeur!AN15,0)-[2]Repart_Import!AN15</f>
        <v>0</v>
      </c>
      <c r="AQ26" s="36">
        <f>IF(ISNUMBER([2]CI_Valeur!AO15),[2]CI_Valeur!AO15,0)-[2]Repart_Import!AO15</f>
        <v>581.85113000000001</v>
      </c>
      <c r="AR26" s="36">
        <f>IF(ISNUMBER([2]CI_Valeur!AP15),[2]CI_Valeur!AP15,0)-[2]Repart_Import!AP15</f>
        <v>16261.193203999999</v>
      </c>
      <c r="AS26" s="36">
        <f>IF(ISNUMBER([2]CI_Valeur!AQ15),[2]CI_Valeur!AQ15,0)-[2]Repart_Import!AQ15</f>
        <v>0</v>
      </c>
      <c r="AT26" s="36">
        <f>IF(ISNUMBER([2]CI_Valeur!AR15),[2]CI_Valeur!AR15,0)-[2]Repart_Import!AR15</f>
        <v>0</v>
      </c>
      <c r="AU26" s="36">
        <f>IF(ISNUMBER([2]CI_Valeur!AS15),[2]CI_Valeur!AS15,0)-[2]Repart_Import!AS15</f>
        <v>0</v>
      </c>
      <c r="AV26" s="36">
        <f>IF(ISNUMBER([2]CI_Valeur!AT15),[2]CI_Valeur!AT15,0)-[2]Repart_Import!AT15</f>
        <v>10099.619000000001</v>
      </c>
      <c r="AW26" s="36">
        <f>IF(ISNUMBER([2]CI_Valeur!AU15),[2]CI_Valeur!AU15,0)-[2]Repart_Import!AU15</f>
        <v>0</v>
      </c>
      <c r="AX26" s="36">
        <f>IF(ISNUMBER([2]CI_Valeur!AV15),[2]CI_Valeur!AV15,0)-[2]Repart_Import!AV15</f>
        <v>17493</v>
      </c>
      <c r="AY26" s="36">
        <f>IF(ISNUMBER([2]CI_Valeur!AW15),[2]CI_Valeur!AW15,0)-[2]Repart_Import!AW15</f>
        <v>1606.2512442763286</v>
      </c>
      <c r="AZ26" s="36">
        <f>IF(ISNUMBER([2]CI_Valeur!AX15),[2]CI_Valeur!AX15,0)-[2]Repart_Import!AX15</f>
        <v>0</v>
      </c>
      <c r="BA26" s="36">
        <f>IF(ISNUMBER([2]CI_Valeur!AY15),[2]CI_Valeur!AY15,0)-[2]Repart_Import!AY15</f>
        <v>0</v>
      </c>
      <c r="BB26" s="36">
        <f>IF(ISNUMBER([2]CI_Valeur!AZ15),[2]CI_Valeur!AZ15,0)-[2]Repart_Import!AZ15</f>
        <v>0</v>
      </c>
      <c r="BC26" s="36">
        <f>IF(ISNUMBER([2]CI_Valeur!BA15),[2]CI_Valeur!BA15,0)-[2]Repart_Import!BA15</f>
        <v>0</v>
      </c>
      <c r="BD26" s="36">
        <f>IF(ISNUMBER([2]CI_Valeur!BB15),[2]CI_Valeur!BB15,0)-[2]Repart_Import!BB15</f>
        <v>0</v>
      </c>
      <c r="BE26" s="36">
        <f>IF(ISNUMBER([2]CI_Valeur!BC15),[2]CI_Valeur!BC15,0)-[2]Repart_Import!BC15</f>
        <v>0</v>
      </c>
      <c r="BF26" s="36">
        <f>IF(ISNUMBER([2]CI_Valeur!BD15),[2]CI_Valeur!BD15,0)-[2]Repart_Import!BD15</f>
        <v>0</v>
      </c>
      <c r="BG26" s="36">
        <f>IF(ISNUMBER([2]CI_Valeur!BE15),[2]CI_Valeur!BE15,0)-[2]Repart_Import!BE15</f>
        <v>0</v>
      </c>
      <c r="BH26" s="36">
        <f>IF(ISNUMBER([2]CI_Valeur!BF15),[2]CI_Valeur!BF15,0)-[2]Repart_Import!BF15</f>
        <v>0</v>
      </c>
      <c r="BI26" s="37">
        <f>'[11]Marge TER'!$E$17</f>
        <v>2891.3850000000002</v>
      </c>
      <c r="BJ26" s="38">
        <f>'[11]Marge TER'!$E$10</f>
        <v>30911.38</v>
      </c>
      <c r="BK26" s="39">
        <f>SUM([2]CI_Valeur!B15:BF15)</f>
        <v>86470.80610922871</v>
      </c>
      <c r="BL26" s="39">
        <f t="shared" si="2"/>
        <v>120273.57110922871</v>
      </c>
      <c r="BM26" s="38">
        <f>'[11]Marge TER'!$K$82</f>
        <v>696.255</v>
      </c>
      <c r="BN26" s="39">
        <f t="shared" si="3"/>
        <v>4.5871998590882868E-3</v>
      </c>
      <c r="BO26" s="40">
        <f t="shared" si="4"/>
        <v>0</v>
      </c>
      <c r="BP26" s="41">
        <v>9</v>
      </c>
      <c r="BQ26" s="40">
        <f t="shared" si="5"/>
        <v>0.75995454416909203</v>
      </c>
      <c r="BU26" s="1" t="str">
        <f t="shared" si="1"/>
        <v>09 - Sciages bruts de Hêtre</v>
      </c>
    </row>
    <row r="27" spans="3:73" ht="13.5" thickBot="1" x14ac:dyDescent="0.25">
      <c r="C27" s="42" t="s">
        <v>22</v>
      </c>
      <c r="D27" s="36">
        <f>IF(ISNUMBER([2]CI_Valeur!B16),[2]CI_Valeur!B16,0)-[2]Repart_Import!B16</f>
        <v>0</v>
      </c>
      <c r="E27" s="36">
        <f>IF(ISNUMBER([2]CI_Valeur!C16),[2]CI_Valeur!C16,0)-[2]Repart_Import!C16</f>
        <v>0</v>
      </c>
      <c r="F27" s="36">
        <f>IF(ISNUMBER([2]CI_Valeur!D16),[2]CI_Valeur!D16,0)-[2]Repart_Import!D16</f>
        <v>0</v>
      </c>
      <c r="G27" s="36">
        <f>IF(ISNUMBER([2]CI_Valeur!E16),[2]CI_Valeur!E16,0)-[2]Repart_Import!E16</f>
        <v>0</v>
      </c>
      <c r="H27" s="36">
        <f>IF(ISNUMBER([2]CI_Valeur!F16),[2]CI_Valeur!F16,0)-[2]Repart_Import!F16</f>
        <v>0</v>
      </c>
      <c r="I27" s="36">
        <f>IF(ISNUMBER([2]CI_Valeur!G16),[2]CI_Valeur!G16,0)-[2]Repart_Import!G16</f>
        <v>0</v>
      </c>
      <c r="J27" s="36">
        <f>IF(ISNUMBER([2]CI_Valeur!H16),[2]CI_Valeur!H16,0)-[2]Repart_Import!H16</f>
        <v>0</v>
      </c>
      <c r="K27" s="36">
        <f>IF(ISNUMBER([2]CI_Valeur!I16),[2]CI_Valeur!I16,0)-[2]Repart_Import!I16</f>
        <v>0</v>
      </c>
      <c r="L27" s="36">
        <f>IF(ISNUMBER([2]CI_Valeur!J16),[2]CI_Valeur!J16,0)-[2]Repart_Import!J16</f>
        <v>0</v>
      </c>
      <c r="M27" s="36">
        <f>IF(ISNUMBER([2]CI_Valeur!K16),[2]CI_Valeur!K16,0)-[2]Repart_Import!K16</f>
        <v>0</v>
      </c>
      <c r="N27" s="36">
        <f>IF(ISNUMBER([2]CI_Valeur!L16),[2]CI_Valeur!L16,0)-[2]Repart_Import!L16</f>
        <v>0</v>
      </c>
      <c r="O27" s="36">
        <f>IF(ISNUMBER([2]CI_Valeur!M16),[2]CI_Valeur!M16,0)-[2]Repart_Import!M16</f>
        <v>0</v>
      </c>
      <c r="P27" s="36">
        <f>IF(ISNUMBER([2]CI_Valeur!N16),[2]CI_Valeur!N16,0)-[2]Repart_Import!N16</f>
        <v>0</v>
      </c>
      <c r="Q27" s="36">
        <f>IF(ISNUMBER([2]CI_Valeur!O16),[2]CI_Valeur!O16,0)-[2]Repart_Import!O16</f>
        <v>0</v>
      </c>
      <c r="R27" s="36">
        <f>IF(ISNUMBER([2]CI_Valeur!P16),[2]CI_Valeur!P16,0)-[2]Repart_Import!P16</f>
        <v>0</v>
      </c>
      <c r="S27" s="36">
        <f>IF(ISNUMBER([2]CI_Valeur!Q16),[2]CI_Valeur!Q16,0)-[2]Repart_Import!Q16</f>
        <v>0</v>
      </c>
      <c r="T27" s="36">
        <f>IF(ISNUMBER([2]CI_Valeur!R16),[2]CI_Valeur!R16,0)-[2]Repart_Import!R16</f>
        <v>0</v>
      </c>
      <c r="U27" s="36">
        <f>IF(ISNUMBER([2]CI_Valeur!S16),[2]CI_Valeur!S16,0)-[2]Repart_Import!S16</f>
        <v>0</v>
      </c>
      <c r="V27" s="36">
        <f>IF(ISNUMBER([2]CI_Valeur!T16),[2]CI_Valeur!T16,0)-[2]Repart_Import!T16</f>
        <v>0</v>
      </c>
      <c r="W27" s="36">
        <f>IF(ISNUMBER([2]CI_Valeur!U16),[2]CI_Valeur!U16,0)-[2]Repart_Import!U16</f>
        <v>1744.9820500000001</v>
      </c>
      <c r="X27" s="36">
        <f>IF(ISNUMBER([2]CI_Valeur!V16),[2]CI_Valeur!V16,0)-[2]Repart_Import!V16</f>
        <v>0</v>
      </c>
      <c r="Y27" s="36">
        <f>IF(ISNUMBER([2]CI_Valeur!W16),[2]CI_Valeur!W16,0)-[2]Repart_Import!W16</f>
        <v>0</v>
      </c>
      <c r="Z27" s="36">
        <f>IF(ISNUMBER([2]CI_Valeur!X16),[2]CI_Valeur!X16,0)-[2]Repart_Import!X16</f>
        <v>0</v>
      </c>
      <c r="AA27" s="36">
        <f>IF(ISNUMBER([2]CI_Valeur!Y16),[2]CI_Valeur!Y16,0)-[2]Repart_Import!Y16</f>
        <v>0</v>
      </c>
      <c r="AB27" s="36">
        <f>IF(ISNUMBER([2]CI_Valeur!Z16),[2]CI_Valeur!Z16,0)-[2]Repart_Import!Z16</f>
        <v>0</v>
      </c>
      <c r="AC27" s="36">
        <f>IF(ISNUMBER([2]CI_Valeur!AA16),[2]CI_Valeur!AA16,0)-[2]Repart_Import!AA16</f>
        <v>0.48204999999995835</v>
      </c>
      <c r="AD27" s="36">
        <f>IF(ISNUMBER([2]CI_Valeur!AB16),[2]CI_Valeur!AB16,0)-[2]Repart_Import!AB16</f>
        <v>0</v>
      </c>
      <c r="AE27" s="36">
        <f>IF(ISNUMBER([2]CI_Valeur!AC16),[2]CI_Valeur!AC16,0)-[2]Repart_Import!AC16</f>
        <v>0</v>
      </c>
      <c r="AF27" s="36">
        <f>IF(ISNUMBER([2]CI_Valeur!AD16),[2]CI_Valeur!AD16,0)-[2]Repart_Import!AD16</f>
        <v>0</v>
      </c>
      <c r="AG27" s="36">
        <f>IF(ISNUMBER([2]CI_Valeur!AE16),[2]CI_Valeur!AE16,0)-[2]Repart_Import!AE16</f>
        <v>17241</v>
      </c>
      <c r="AH27" s="36">
        <f>IF(ISNUMBER([2]CI_Valeur!AF16),[2]CI_Valeur!AF16,0)-[2]Repart_Import!AF16</f>
        <v>0</v>
      </c>
      <c r="AI27" s="36">
        <f>IF(ISNUMBER([2]CI_Valeur!AG16),[2]CI_Valeur!AG16,0)-[2]Repart_Import!AG16</f>
        <v>0</v>
      </c>
      <c r="AJ27" s="36">
        <f>IF(ISNUMBER([2]CI_Valeur!AH16),[2]CI_Valeur!AH16,0)-[2]Repart_Import!AH16</f>
        <v>4923.5513250354652</v>
      </c>
      <c r="AK27" s="36">
        <f>IF(ISNUMBER([2]CI_Valeur!AI16),[2]CI_Valeur!AI16,0)-[2]Repart_Import!AI16</f>
        <v>11018.621626</v>
      </c>
      <c r="AL27" s="36">
        <f>IF(ISNUMBER([2]CI_Valeur!AJ16),[2]CI_Valeur!AJ16,0)-[2]Repart_Import!AJ16</f>
        <v>0</v>
      </c>
      <c r="AM27" s="36">
        <f>IF(ISNUMBER([2]CI_Valeur!AK16),[2]CI_Valeur!AK16,0)-[2]Repart_Import!AK16</f>
        <v>0</v>
      </c>
      <c r="AN27" s="36">
        <f>IF(ISNUMBER([2]CI_Valeur!AL16),[2]CI_Valeur!AL16,0)-[2]Repart_Import!AL16</f>
        <v>0</v>
      </c>
      <c r="AO27" s="36">
        <f>IF(ISNUMBER([2]CI_Valeur!AM16),[2]CI_Valeur!AM16,0)-[2]Repart_Import!AM16</f>
        <v>0</v>
      </c>
      <c r="AP27" s="36">
        <f>IF(ISNUMBER([2]CI_Valeur!AN16),[2]CI_Valeur!AN16,0)-[2]Repart_Import!AN16</f>
        <v>0</v>
      </c>
      <c r="AQ27" s="36">
        <f>IF(ISNUMBER([2]CI_Valeur!AO16),[2]CI_Valeur!AO16,0)-[2]Repart_Import!AO16</f>
        <v>5016.4040649999988</v>
      </c>
      <c r="AR27" s="36">
        <f>IF(ISNUMBER([2]CI_Valeur!AP16),[2]CI_Valeur!AP16,0)-[2]Repart_Import!AP16</f>
        <v>8298.5070640000013</v>
      </c>
      <c r="AS27" s="36">
        <f>IF(ISNUMBER([2]CI_Valeur!AQ16),[2]CI_Valeur!AQ16,0)-[2]Repart_Import!AQ16</f>
        <v>0</v>
      </c>
      <c r="AT27" s="36">
        <f>IF(ISNUMBER([2]CI_Valeur!AR16),[2]CI_Valeur!AR16,0)-[2]Repart_Import!AR16</f>
        <v>0</v>
      </c>
      <c r="AU27" s="36">
        <f>IF(ISNUMBER([2]CI_Valeur!AS16),[2]CI_Valeur!AS16,0)-[2]Repart_Import!AS16</f>
        <v>0</v>
      </c>
      <c r="AV27" s="36">
        <f>IF(ISNUMBER([2]CI_Valeur!AT16),[2]CI_Valeur!AT16,0)-[2]Repart_Import!AT16</f>
        <v>0</v>
      </c>
      <c r="AW27" s="36">
        <f>IF(ISNUMBER([2]CI_Valeur!AU16),[2]CI_Valeur!AU16,0)-[2]Repart_Import!AU16</f>
        <v>0</v>
      </c>
      <c r="AX27" s="36">
        <f>IF(ISNUMBER([2]CI_Valeur!AV16),[2]CI_Valeur!AV16,0)-[2]Repart_Import!AV16</f>
        <v>11250</v>
      </c>
      <c r="AY27" s="36">
        <f>IF(ISNUMBER([2]CI_Valeur!AW16),[2]CI_Valeur!AW16,0)-[2]Repart_Import!AW16</f>
        <v>2024.6864423651202</v>
      </c>
      <c r="AZ27" s="36">
        <f>IF(ISNUMBER([2]CI_Valeur!AX16),[2]CI_Valeur!AX16,0)-[2]Repart_Import!AX16</f>
        <v>0</v>
      </c>
      <c r="BA27" s="36">
        <f>IF(ISNUMBER([2]CI_Valeur!AY16),[2]CI_Valeur!AY16,0)-[2]Repart_Import!AY16</f>
        <v>3960</v>
      </c>
      <c r="BB27" s="36">
        <f>IF(ISNUMBER([2]CI_Valeur!AZ16),[2]CI_Valeur!AZ16,0)-[2]Repart_Import!AZ16</f>
        <v>831.49714285714288</v>
      </c>
      <c r="BC27" s="36">
        <f>IF(ISNUMBER([2]CI_Valeur!BA16),[2]CI_Valeur!BA16,0)-[2]Repart_Import!BA16</f>
        <v>0</v>
      </c>
      <c r="BD27" s="36">
        <f>IF(ISNUMBER([2]CI_Valeur!BB16),[2]CI_Valeur!BB16,0)-[2]Repart_Import!BB16</f>
        <v>0</v>
      </c>
      <c r="BE27" s="36">
        <f>IF(ISNUMBER([2]CI_Valeur!BC16),[2]CI_Valeur!BC16,0)-[2]Repart_Import!BC16</f>
        <v>0</v>
      </c>
      <c r="BF27" s="36">
        <f>IF(ISNUMBER([2]CI_Valeur!BD16),[2]CI_Valeur!BD16,0)-[2]Repart_Import!BD16</f>
        <v>0</v>
      </c>
      <c r="BG27" s="36">
        <f>IF(ISNUMBER([2]CI_Valeur!BE16),[2]CI_Valeur!BE16,0)-[2]Repart_Import!BE16</f>
        <v>0</v>
      </c>
      <c r="BH27" s="36">
        <f>IF(ISNUMBER([2]CI_Valeur!BF16),[2]CI_Valeur!BF16,0)-[2]Repart_Import!BF16</f>
        <v>0</v>
      </c>
      <c r="BI27" s="37">
        <f>'[12]Marge TER'!$E$17</f>
        <v>1551</v>
      </c>
      <c r="BJ27" s="38">
        <f>'[12]Marge TER'!$E$10</f>
        <v>16023</v>
      </c>
      <c r="BK27" s="39">
        <f>SUM([2]CI_Valeur!B16:BF16)</f>
        <v>80090.731765257719</v>
      </c>
      <c r="BL27" s="39">
        <f t="shared" si="2"/>
        <v>97664.731765257719</v>
      </c>
      <c r="BM27" s="38">
        <f>'[12]Marge TER'!$K$82</f>
        <v>0</v>
      </c>
      <c r="BN27" s="39">
        <f t="shared" si="3"/>
        <v>0.10190140893973876</v>
      </c>
      <c r="BO27" s="40">
        <f t="shared" si="4"/>
        <v>0</v>
      </c>
      <c r="BP27" s="41">
        <v>10</v>
      </c>
      <c r="BQ27" s="40">
        <f t="shared" si="5"/>
        <v>0.83120173346098414</v>
      </c>
      <c r="BU27" s="1" t="str">
        <f t="shared" si="1"/>
        <v>10 - Sciages bruts : divers feuillus tempérés</v>
      </c>
    </row>
    <row r="28" spans="3:73" ht="13.5" thickBot="1" x14ac:dyDescent="0.25">
      <c r="C28" s="42" t="s">
        <v>23</v>
      </c>
      <c r="D28" s="36">
        <f>IF(ISNUMBER([2]CI_Valeur!B17),[2]CI_Valeur!B17,0)-[2]Repart_Import!B17</f>
        <v>0</v>
      </c>
      <c r="E28" s="36">
        <f>IF(ISNUMBER([2]CI_Valeur!C17),[2]CI_Valeur!C17,0)-[2]Repart_Import!C17</f>
        <v>0</v>
      </c>
      <c r="F28" s="36">
        <f>IF(ISNUMBER([2]CI_Valeur!D17),[2]CI_Valeur!D17,0)-[2]Repart_Import!D17</f>
        <v>0</v>
      </c>
      <c r="G28" s="36">
        <f>IF(ISNUMBER([2]CI_Valeur!E17),[2]CI_Valeur!E17,0)-[2]Repart_Import!E17</f>
        <v>0</v>
      </c>
      <c r="H28" s="36">
        <f>IF(ISNUMBER([2]CI_Valeur!F17),[2]CI_Valeur!F17,0)-[2]Repart_Import!F17</f>
        <v>0</v>
      </c>
      <c r="I28" s="36">
        <f>IF(ISNUMBER([2]CI_Valeur!G17),[2]CI_Valeur!G17,0)-[2]Repart_Import!G17</f>
        <v>0</v>
      </c>
      <c r="J28" s="36">
        <f>IF(ISNUMBER([2]CI_Valeur!H17),[2]CI_Valeur!H17,0)-[2]Repart_Import!H17</f>
        <v>0</v>
      </c>
      <c r="K28" s="36">
        <f>IF(ISNUMBER([2]CI_Valeur!I17),[2]CI_Valeur!I17,0)-[2]Repart_Import!I17</f>
        <v>0</v>
      </c>
      <c r="L28" s="36">
        <f>IF(ISNUMBER([2]CI_Valeur!J17),[2]CI_Valeur!J17,0)-[2]Repart_Import!J17</f>
        <v>0</v>
      </c>
      <c r="M28" s="36">
        <f>IF(ISNUMBER([2]CI_Valeur!K17),[2]CI_Valeur!K17,0)-[2]Repart_Import!K17</f>
        <v>0</v>
      </c>
      <c r="N28" s="36">
        <f>IF(ISNUMBER([2]CI_Valeur!L17),[2]CI_Valeur!L17,0)-[2]Repart_Import!L17</f>
        <v>0</v>
      </c>
      <c r="O28" s="36">
        <f>IF(ISNUMBER([2]CI_Valeur!M17),[2]CI_Valeur!M17,0)-[2]Repart_Import!M17</f>
        <v>0</v>
      </c>
      <c r="P28" s="36">
        <f>IF(ISNUMBER([2]CI_Valeur!N17),[2]CI_Valeur!N17,0)-[2]Repart_Import!N17</f>
        <v>0</v>
      </c>
      <c r="Q28" s="36">
        <f>IF(ISNUMBER([2]CI_Valeur!O17),[2]CI_Valeur!O17,0)-[2]Repart_Import!O17</f>
        <v>0</v>
      </c>
      <c r="R28" s="36">
        <f>IF(ISNUMBER([2]CI_Valeur!P17),[2]CI_Valeur!P17,0)-[2]Repart_Import!P17</f>
        <v>0</v>
      </c>
      <c r="S28" s="36">
        <f>IF(ISNUMBER([2]CI_Valeur!Q17),[2]CI_Valeur!Q17,0)-[2]Repart_Import!Q17</f>
        <v>0</v>
      </c>
      <c r="T28" s="36">
        <f>IF(ISNUMBER([2]CI_Valeur!R17),[2]CI_Valeur!R17,0)-[2]Repart_Import!R17</f>
        <v>0</v>
      </c>
      <c r="U28" s="36">
        <f>IF(ISNUMBER([2]CI_Valeur!S17),[2]CI_Valeur!S17,0)-[2]Repart_Import!S17</f>
        <v>0</v>
      </c>
      <c r="V28" s="36">
        <f>IF(ISNUMBER([2]CI_Valeur!T17),[2]CI_Valeur!T17,0)-[2]Repart_Import!T17</f>
        <v>0</v>
      </c>
      <c r="W28" s="36">
        <f>IF(ISNUMBER([2]CI_Valeur!U17),[2]CI_Valeur!U17,0)-[2]Repart_Import!U17</f>
        <v>0</v>
      </c>
      <c r="X28" s="36">
        <f>IF(ISNUMBER([2]CI_Valeur!V17),[2]CI_Valeur!V17,0)-[2]Repart_Import!V17</f>
        <v>0</v>
      </c>
      <c r="Y28" s="36">
        <f>IF(ISNUMBER([2]CI_Valeur!W17),[2]CI_Valeur!W17,0)-[2]Repart_Import!W17</f>
        <v>0</v>
      </c>
      <c r="Z28" s="36">
        <f>IF(ISNUMBER([2]CI_Valeur!X17),[2]CI_Valeur!X17,0)-[2]Repart_Import!X17</f>
        <v>0</v>
      </c>
      <c r="AA28" s="36">
        <f>IF(ISNUMBER([2]CI_Valeur!Y17),[2]CI_Valeur!Y17,0)-[2]Repart_Import!Y17</f>
        <v>0</v>
      </c>
      <c r="AB28" s="36">
        <f>IF(ISNUMBER([2]CI_Valeur!Z17),[2]CI_Valeur!Z17,0)-[2]Repart_Import!Z17</f>
        <v>0</v>
      </c>
      <c r="AC28" s="36">
        <f>IF(ISNUMBER([2]CI_Valeur!AA17),[2]CI_Valeur!AA17,0)-[2]Repart_Import!AA17</f>
        <v>0</v>
      </c>
      <c r="AD28" s="36">
        <f>IF(ISNUMBER([2]CI_Valeur!AB17),[2]CI_Valeur!AB17,0)-[2]Repart_Import!AB17</f>
        <v>0</v>
      </c>
      <c r="AE28" s="36">
        <f>IF(ISNUMBER([2]CI_Valeur!AC17),[2]CI_Valeur!AC17,0)-[2]Repart_Import!AC17</f>
        <v>0</v>
      </c>
      <c r="AF28" s="36">
        <f>IF(ISNUMBER([2]CI_Valeur!AD17),[2]CI_Valeur!AD17,0)-[2]Repart_Import!AD17</f>
        <v>0</v>
      </c>
      <c r="AG28" s="36">
        <f>IF(ISNUMBER([2]CI_Valeur!AE17),[2]CI_Valeur!AE17,0)-[2]Repart_Import!AE17</f>
        <v>0</v>
      </c>
      <c r="AH28" s="36">
        <f>IF(ISNUMBER([2]CI_Valeur!AF17),[2]CI_Valeur!AF17,0)-[2]Repart_Import!AF17</f>
        <v>0</v>
      </c>
      <c r="AI28" s="36">
        <f>IF(ISNUMBER([2]CI_Valeur!AG17),[2]CI_Valeur!AG17,0)-[2]Repart_Import!AG17</f>
        <v>0</v>
      </c>
      <c r="AJ28" s="36">
        <f>IF(ISNUMBER([2]CI_Valeur!AH17),[2]CI_Valeur!AH17,0)-[2]Repart_Import!AH17</f>
        <v>0</v>
      </c>
      <c r="AK28" s="36">
        <f>IF(ISNUMBER([2]CI_Valeur!AI17),[2]CI_Valeur!AI17,0)-[2]Repart_Import!AI17</f>
        <v>2508.3115640000005</v>
      </c>
      <c r="AL28" s="36">
        <f>IF(ISNUMBER([2]CI_Valeur!AJ17),[2]CI_Valeur!AJ17,0)-[2]Repart_Import!AJ17</f>
        <v>0</v>
      </c>
      <c r="AM28" s="36">
        <f>IF(ISNUMBER([2]CI_Valeur!AK17),[2]CI_Valeur!AK17,0)-[2]Repart_Import!AK17</f>
        <v>0</v>
      </c>
      <c r="AN28" s="36">
        <f>IF(ISNUMBER([2]CI_Valeur!AL17),[2]CI_Valeur!AL17,0)-[2]Repart_Import!AL17</f>
        <v>0</v>
      </c>
      <c r="AO28" s="36">
        <f>IF(ISNUMBER([2]CI_Valeur!AM17),[2]CI_Valeur!AM17,0)-[2]Repart_Import!AM17</f>
        <v>0</v>
      </c>
      <c r="AP28" s="36">
        <f>IF(ISNUMBER([2]CI_Valeur!AN17),[2]CI_Valeur!AN17,0)-[2]Repart_Import!AN17</f>
        <v>0</v>
      </c>
      <c r="AQ28" s="36">
        <f>IF(ISNUMBER([2]CI_Valeur!AO17),[2]CI_Valeur!AO17,0)-[2]Repart_Import!AO17</f>
        <v>0</v>
      </c>
      <c r="AR28" s="36">
        <f>IF(ISNUMBER([2]CI_Valeur!AP17),[2]CI_Valeur!AP17,0)-[2]Repart_Import!AP17</f>
        <v>7488.8058419999988</v>
      </c>
      <c r="AS28" s="36">
        <f>IF(ISNUMBER([2]CI_Valeur!AQ17),[2]CI_Valeur!AQ17,0)-[2]Repart_Import!AQ17</f>
        <v>0</v>
      </c>
      <c r="AT28" s="36">
        <f>IF(ISNUMBER([2]CI_Valeur!AR17),[2]CI_Valeur!AR17,0)-[2]Repart_Import!AR17</f>
        <v>0</v>
      </c>
      <c r="AU28" s="36">
        <f>IF(ISNUMBER([2]CI_Valeur!AS17),[2]CI_Valeur!AS17,0)-[2]Repart_Import!AS17</f>
        <v>0</v>
      </c>
      <c r="AV28" s="36">
        <f>IF(ISNUMBER([2]CI_Valeur!AT17),[2]CI_Valeur!AT17,0)-[2]Repart_Import!AT17</f>
        <v>0</v>
      </c>
      <c r="AW28" s="36">
        <f>IF(ISNUMBER([2]CI_Valeur!AU17),[2]CI_Valeur!AU17,0)-[2]Repart_Import!AU17</f>
        <v>0</v>
      </c>
      <c r="AX28" s="36">
        <f>IF(ISNUMBER([2]CI_Valeur!AV17),[2]CI_Valeur!AV17,0)-[2]Repart_Import!AV17</f>
        <v>6392</v>
      </c>
      <c r="AY28" s="36">
        <f>IF(ISNUMBER([2]CI_Valeur!AW17),[2]CI_Valeur!AW17,0)-[2]Repart_Import!AW17</f>
        <v>0</v>
      </c>
      <c r="AZ28" s="36">
        <f>IF(ISNUMBER([2]CI_Valeur!AX17),[2]CI_Valeur!AX17,0)-[2]Repart_Import!AX17</f>
        <v>0</v>
      </c>
      <c r="BA28" s="36">
        <f>IF(ISNUMBER([2]CI_Valeur!AY17),[2]CI_Valeur!AY17,0)-[2]Repart_Import!AY17</f>
        <v>0</v>
      </c>
      <c r="BB28" s="36">
        <f>IF(ISNUMBER([2]CI_Valeur!AZ17),[2]CI_Valeur!AZ17,0)-[2]Repart_Import!AZ17</f>
        <v>0</v>
      </c>
      <c r="BC28" s="36">
        <f>IF(ISNUMBER([2]CI_Valeur!BA17),[2]CI_Valeur!BA17,0)-[2]Repart_Import!BA17</f>
        <v>0</v>
      </c>
      <c r="BD28" s="36">
        <f>IF(ISNUMBER([2]CI_Valeur!BB17),[2]CI_Valeur!BB17,0)-[2]Repart_Import!BB17</f>
        <v>0</v>
      </c>
      <c r="BE28" s="36">
        <f>IF(ISNUMBER([2]CI_Valeur!BC17),[2]CI_Valeur!BC17,0)-[2]Repart_Import!BC17</f>
        <v>0</v>
      </c>
      <c r="BF28" s="36">
        <f>IF(ISNUMBER([2]CI_Valeur!BD17),[2]CI_Valeur!BD17,0)-[2]Repart_Import!BD17</f>
        <v>0</v>
      </c>
      <c r="BG28" s="36">
        <f>IF(ISNUMBER([2]CI_Valeur!BE17),[2]CI_Valeur!BE17,0)-[2]Repart_Import!BE17</f>
        <v>0</v>
      </c>
      <c r="BH28" s="36">
        <f>IF(ISNUMBER([2]CI_Valeur!BF17),[2]CI_Valeur!BF17,0)-[2]Repart_Import!BF17</f>
        <v>0</v>
      </c>
      <c r="BI28" s="37">
        <f>'[13]Marge TER'!$E$17</f>
        <v>13878.609835610809</v>
      </c>
      <c r="BJ28" s="38">
        <f>'[13]Marge TER'!$E$10</f>
        <v>2981.587</v>
      </c>
      <c r="BK28" s="39">
        <f>SUM([2]CI_Valeur!B17:BF17)</f>
        <v>82958.006570389189</v>
      </c>
      <c r="BL28" s="39">
        <f t="shared" si="2"/>
        <v>99818.203406000001</v>
      </c>
      <c r="BM28" s="38">
        <f>'[13]Marge TER'!$K$82</f>
        <v>11000.229835610808</v>
      </c>
      <c r="BN28" s="39">
        <f t="shared" si="3"/>
        <v>-9.4059999973978847E-3</v>
      </c>
      <c r="BO28" s="40">
        <f t="shared" si="4"/>
        <v>0</v>
      </c>
      <c r="BP28" s="41">
        <v>11</v>
      </c>
      <c r="BQ28" s="40">
        <f t="shared" si="5"/>
        <v>0.19896905309786411</v>
      </c>
      <c r="BU28" s="1" t="str">
        <f t="shared" si="1"/>
        <v>11 - Sciages de feuillus tropicaux</v>
      </c>
    </row>
    <row r="29" spans="3:73" ht="13.5" thickBot="1" x14ac:dyDescent="0.25">
      <c r="C29" s="42" t="s">
        <v>24</v>
      </c>
      <c r="D29" s="36">
        <f>IF(ISNUMBER([2]CI_Valeur!B18),[2]CI_Valeur!B18,0)-[2]Repart_Import!B18</f>
        <v>0</v>
      </c>
      <c r="E29" s="36">
        <f>IF(ISNUMBER([2]CI_Valeur!C18),[2]CI_Valeur!C18,0)-[2]Repart_Import!C18</f>
        <v>0</v>
      </c>
      <c r="F29" s="36">
        <f>IF(ISNUMBER([2]CI_Valeur!D18),[2]CI_Valeur!D18,0)-[2]Repart_Import!D18</f>
        <v>0</v>
      </c>
      <c r="G29" s="36">
        <f>IF(ISNUMBER([2]CI_Valeur!E18),[2]CI_Valeur!E18,0)-[2]Repart_Import!E18</f>
        <v>0</v>
      </c>
      <c r="H29" s="36">
        <f>IF(ISNUMBER([2]CI_Valeur!F18),[2]CI_Valeur!F18,0)-[2]Repart_Import!F18</f>
        <v>0</v>
      </c>
      <c r="I29" s="36">
        <f>IF(ISNUMBER([2]CI_Valeur!G18),[2]CI_Valeur!G18,0)-[2]Repart_Import!G18</f>
        <v>0</v>
      </c>
      <c r="J29" s="36">
        <f>IF(ISNUMBER([2]CI_Valeur!H18),[2]CI_Valeur!H18,0)-[2]Repart_Import!H18</f>
        <v>0</v>
      </c>
      <c r="K29" s="36">
        <f>IF(ISNUMBER([2]CI_Valeur!I18),[2]CI_Valeur!I18,0)-[2]Repart_Import!I18</f>
        <v>0</v>
      </c>
      <c r="L29" s="36">
        <f>IF(ISNUMBER([2]CI_Valeur!J18),[2]CI_Valeur!J18,0)-[2]Repart_Import!J18</f>
        <v>0</v>
      </c>
      <c r="M29" s="36">
        <f>IF(ISNUMBER([2]CI_Valeur!K18),[2]CI_Valeur!K18,0)-[2]Repart_Import!K18</f>
        <v>0</v>
      </c>
      <c r="N29" s="36">
        <f>IF(ISNUMBER([2]CI_Valeur!L18),[2]CI_Valeur!L18,0)-[2]Repart_Import!L18</f>
        <v>0</v>
      </c>
      <c r="O29" s="36">
        <f>IF(ISNUMBER([2]CI_Valeur!M18),[2]CI_Valeur!M18,0)-[2]Repart_Import!M18</f>
        <v>0</v>
      </c>
      <c r="P29" s="36">
        <f>IF(ISNUMBER([2]CI_Valeur!N18),[2]CI_Valeur!N18,0)-[2]Repart_Import!N18</f>
        <v>0</v>
      </c>
      <c r="Q29" s="36">
        <f>IF(ISNUMBER([2]CI_Valeur!O18),[2]CI_Valeur!O18,0)-[2]Repart_Import!O18</f>
        <v>0</v>
      </c>
      <c r="R29" s="36">
        <f>IF(ISNUMBER([2]CI_Valeur!P18),[2]CI_Valeur!P18,0)-[2]Repart_Import!P18</f>
        <v>0</v>
      </c>
      <c r="S29" s="36">
        <f>IF(ISNUMBER([2]CI_Valeur!Q18),[2]CI_Valeur!Q18,0)-[2]Repart_Import!Q18</f>
        <v>0</v>
      </c>
      <c r="T29" s="36">
        <f>IF(ISNUMBER([2]CI_Valeur!R18),[2]CI_Valeur!R18,0)-[2]Repart_Import!R18</f>
        <v>0</v>
      </c>
      <c r="U29" s="36">
        <f>IF(ISNUMBER([2]CI_Valeur!S18),[2]CI_Valeur!S18,0)-[2]Repart_Import!S18</f>
        <v>0</v>
      </c>
      <c r="V29" s="36">
        <f>IF(ISNUMBER([2]CI_Valeur!T18),[2]CI_Valeur!T18,0)-[2]Repart_Import!T18</f>
        <v>0</v>
      </c>
      <c r="W29" s="36">
        <f>IF(ISNUMBER([2]CI_Valeur!U18),[2]CI_Valeur!U18,0)-[2]Repart_Import!U18</f>
        <v>19030.533599999995</v>
      </c>
      <c r="X29" s="36">
        <f>IF(ISNUMBER([2]CI_Valeur!V18),[2]CI_Valeur!V18,0)-[2]Repart_Import!V18</f>
        <v>15798.553221746042</v>
      </c>
      <c r="Y29" s="36">
        <f>IF(ISNUMBER([2]CI_Valeur!W18),[2]CI_Valeur!W18,0)-[2]Repart_Import!W18</f>
        <v>3895.5071689667484</v>
      </c>
      <c r="Z29" s="36">
        <f>IF(ISNUMBER([2]CI_Valeur!X18),[2]CI_Valeur!X18,0)-[2]Repart_Import!X18</f>
        <v>0</v>
      </c>
      <c r="AA29" s="36">
        <f>IF(ISNUMBER([2]CI_Valeur!Y18),[2]CI_Valeur!Y18,0)-[2]Repart_Import!Y18</f>
        <v>0</v>
      </c>
      <c r="AB29" s="36">
        <f>IF(ISNUMBER([2]CI_Valeur!Z18),[2]CI_Valeur!Z18,0)-[2]Repart_Import!Z18</f>
        <v>0.3</v>
      </c>
      <c r="AC29" s="36">
        <f>IF(ISNUMBER([2]CI_Valeur!AA18),[2]CI_Valeur!AA18,0)-[2]Repart_Import!AA18</f>
        <v>0</v>
      </c>
      <c r="AD29" s="36">
        <f>IF(ISNUMBER([2]CI_Valeur!AB18),[2]CI_Valeur!AB18,0)-[2]Repart_Import!AB18</f>
        <v>18712.490830000002</v>
      </c>
      <c r="AE29" s="36">
        <f>IF(ISNUMBER([2]CI_Valeur!AC18),[2]CI_Valeur!AC18,0)-[2]Repart_Import!AC18</f>
        <v>4700.7226099999998</v>
      </c>
      <c r="AF29" s="36">
        <f>IF(ISNUMBER([2]CI_Valeur!AD18),[2]CI_Valeur!AD18,0)-[2]Repart_Import!AD18</f>
        <v>8244.5941875000008</v>
      </c>
      <c r="AG29" s="36">
        <f>IF(ISNUMBER([2]CI_Valeur!AE18),[2]CI_Valeur!AE18,0)-[2]Repart_Import!AE18</f>
        <v>77739.335659999997</v>
      </c>
      <c r="AH29" s="36">
        <f>IF(ISNUMBER([2]CI_Valeur!AF18),[2]CI_Valeur!AF18,0)-[2]Repart_Import!AF18</f>
        <v>0</v>
      </c>
      <c r="AI29" s="36">
        <f>IF(ISNUMBER([2]CI_Valeur!AG18),[2]CI_Valeur!AG18,0)-[2]Repart_Import!AG18</f>
        <v>1349.8801019999999</v>
      </c>
      <c r="AJ29" s="36">
        <f>IF(ISNUMBER([2]CI_Valeur!AH18),[2]CI_Valeur!AH18,0)-[2]Repart_Import!AH18</f>
        <v>410.29594375295545</v>
      </c>
      <c r="AK29" s="36">
        <f>IF(ISNUMBER([2]CI_Valeur!AI18),[2]CI_Valeur!AI18,0)-[2]Repart_Import!AI18</f>
        <v>13685.930279999999</v>
      </c>
      <c r="AL29" s="36">
        <f>IF(ISNUMBER([2]CI_Valeur!AJ18),[2]CI_Valeur!AJ18,0)-[2]Repart_Import!AJ18</f>
        <v>0</v>
      </c>
      <c r="AM29" s="36">
        <f>IF(ISNUMBER([2]CI_Valeur!AK18),[2]CI_Valeur!AK18,0)-[2]Repart_Import!AK18</f>
        <v>0</v>
      </c>
      <c r="AN29" s="36">
        <f>IF(ISNUMBER([2]CI_Valeur!AL18),[2]CI_Valeur!AL18,0)-[2]Repart_Import!AL18</f>
        <v>0</v>
      </c>
      <c r="AO29" s="36">
        <f>IF(ISNUMBER([2]CI_Valeur!AM18),[2]CI_Valeur!AM18,0)-[2]Repart_Import!AM18</f>
        <v>0</v>
      </c>
      <c r="AP29" s="36">
        <f>IF(ISNUMBER([2]CI_Valeur!AN18),[2]CI_Valeur!AN18,0)-[2]Repart_Import!AN18</f>
        <v>0</v>
      </c>
      <c r="AQ29" s="36">
        <f>IF(ISNUMBER([2]CI_Valeur!AO18),[2]CI_Valeur!AO18,0)-[2]Repart_Import!AO18</f>
        <v>11890.008517499999</v>
      </c>
      <c r="AR29" s="36">
        <f>IF(ISNUMBER([2]CI_Valeur!AP18),[2]CI_Valeur!AP18,0)-[2]Repart_Import!AP18</f>
        <v>6160.44769</v>
      </c>
      <c r="AS29" s="36">
        <f>IF(ISNUMBER([2]CI_Valeur!AQ18),[2]CI_Valeur!AQ18,0)-[2]Repart_Import!AQ18</f>
        <v>0</v>
      </c>
      <c r="AT29" s="36">
        <f>IF(ISNUMBER([2]CI_Valeur!AR18),[2]CI_Valeur!AR18,0)-[2]Repart_Import!AR18</f>
        <v>0</v>
      </c>
      <c r="AU29" s="36">
        <f>IF(ISNUMBER([2]CI_Valeur!AS18),[2]CI_Valeur!AS18,0)-[2]Repart_Import!AS18</f>
        <v>0</v>
      </c>
      <c r="AV29" s="36">
        <f>IF(ISNUMBER([2]CI_Valeur!AT18),[2]CI_Valeur!AT18,0)-[2]Repart_Import!AT18</f>
        <v>8340.1032300000006</v>
      </c>
      <c r="AW29" s="36">
        <f>IF(ISNUMBER([2]CI_Valeur!AU18),[2]CI_Valeur!AU18,0)-[2]Repart_Import!AU18</f>
        <v>100.10323</v>
      </c>
      <c r="AX29" s="36">
        <f>IF(ISNUMBER([2]CI_Valeur!AV18),[2]CI_Valeur!AV18,0)-[2]Repart_Import!AV18</f>
        <v>113202.68398</v>
      </c>
      <c r="AY29" s="36">
        <f>IF(ISNUMBER([2]CI_Valeur!AW18),[2]CI_Valeur!AW18,0)-[2]Repart_Import!AW18</f>
        <v>4935.3713887716494</v>
      </c>
      <c r="AZ29" s="36">
        <f>IF(ISNUMBER([2]CI_Valeur!AX18),[2]CI_Valeur!AX18,0)-[2]Repart_Import!AX18</f>
        <v>8900.7226100000007</v>
      </c>
      <c r="BA29" s="36">
        <f>IF(ISNUMBER([2]CI_Valeur!AY18),[2]CI_Valeur!AY18,0)-[2]Repart_Import!AY18</f>
        <v>133903.29474126504</v>
      </c>
      <c r="BB29" s="36">
        <f>IF(ISNUMBER([2]CI_Valeur!AZ18),[2]CI_Valeur!AZ18,0)-[2]Repart_Import!AZ18</f>
        <v>84838.097767142797</v>
      </c>
      <c r="BC29" s="36">
        <f>IF(ISNUMBER([2]CI_Valeur!BA18),[2]CI_Valeur!BA18,0)-[2]Repart_Import!BA18</f>
        <v>2642.0645999999997</v>
      </c>
      <c r="BD29" s="36">
        <f>IF(ISNUMBER([2]CI_Valeur!BB18),[2]CI_Valeur!BB18,0)-[2]Repart_Import!BB18</f>
        <v>0</v>
      </c>
      <c r="BE29" s="36">
        <f>IF(ISNUMBER([2]CI_Valeur!BC18),[2]CI_Valeur!BC18,0)-[2]Repart_Import!BC18</f>
        <v>0</v>
      </c>
      <c r="BF29" s="36">
        <f>IF(ISNUMBER([2]CI_Valeur!BD18),[2]CI_Valeur!BD18,0)-[2]Repart_Import!BD18</f>
        <v>0</v>
      </c>
      <c r="BG29" s="36">
        <f>IF(ISNUMBER([2]CI_Valeur!BE18),[2]CI_Valeur!BE18,0)-[2]Repart_Import!BE18</f>
        <v>0</v>
      </c>
      <c r="BH29" s="36">
        <f>IF(ISNUMBER([2]CI_Valeur!BF18),[2]CI_Valeur!BF18,0)-[2]Repart_Import!BF18</f>
        <v>0</v>
      </c>
      <c r="BI29" s="37">
        <f>'[14]Marge TER'!$E$17</f>
        <v>77900.431859999997</v>
      </c>
      <c r="BJ29" s="38">
        <f>'[14]Marge TER'!$E$10</f>
        <v>34128.216999999997</v>
      </c>
      <c r="BK29" s="39">
        <f>SUM([2]CI_Valeur!B18:BF18)</f>
        <v>828694.12169864529</v>
      </c>
      <c r="BL29" s="39">
        <f t="shared" si="2"/>
        <v>940722.77055864525</v>
      </c>
      <c r="BM29" s="38">
        <f>'[14]Marge TER'!$K$82</f>
        <v>9683.6818600000006</v>
      </c>
      <c r="BN29" s="39">
        <f t="shared" si="3"/>
        <v>-5.5864523164927959E-4</v>
      </c>
      <c r="BO29" s="40">
        <f t="shared" si="4"/>
        <v>0</v>
      </c>
      <c r="BP29" s="41">
        <v>12</v>
      </c>
      <c r="BQ29" s="40">
        <f t="shared" si="5"/>
        <v>0.66920519320614091</v>
      </c>
      <c r="BU29" s="1" t="str">
        <f t="shared" si="1"/>
        <v>12 - Sciages bruts de sapin-épicéa</v>
      </c>
    </row>
    <row r="30" spans="3:73" ht="13.5" thickBot="1" x14ac:dyDescent="0.25">
      <c r="C30" s="42" t="s">
        <v>25</v>
      </c>
      <c r="D30" s="36">
        <f>IF(ISNUMBER([2]CI_Valeur!B19),[2]CI_Valeur!B19,0)-[2]Repart_Import!B19</f>
        <v>0</v>
      </c>
      <c r="E30" s="36">
        <f>IF(ISNUMBER([2]CI_Valeur!C19),[2]CI_Valeur!C19,0)-[2]Repart_Import!C19</f>
        <v>0</v>
      </c>
      <c r="F30" s="36">
        <f>IF(ISNUMBER([2]CI_Valeur!D19),[2]CI_Valeur!D19,0)-[2]Repart_Import!D19</f>
        <v>0</v>
      </c>
      <c r="G30" s="36">
        <f>IF(ISNUMBER([2]CI_Valeur!E19),[2]CI_Valeur!E19,0)-[2]Repart_Import!E19</f>
        <v>0</v>
      </c>
      <c r="H30" s="36">
        <f>IF(ISNUMBER([2]CI_Valeur!F19),[2]CI_Valeur!F19,0)-[2]Repart_Import!F19</f>
        <v>0</v>
      </c>
      <c r="I30" s="36">
        <f>IF(ISNUMBER([2]CI_Valeur!G19),[2]CI_Valeur!G19,0)-[2]Repart_Import!G19</f>
        <v>0</v>
      </c>
      <c r="J30" s="36">
        <f>IF(ISNUMBER([2]CI_Valeur!H19),[2]CI_Valeur!H19,0)-[2]Repart_Import!H19</f>
        <v>0</v>
      </c>
      <c r="K30" s="36">
        <f>IF(ISNUMBER([2]CI_Valeur!I19),[2]CI_Valeur!I19,0)-[2]Repart_Import!I19</f>
        <v>0</v>
      </c>
      <c r="L30" s="36">
        <f>IF(ISNUMBER([2]CI_Valeur!J19),[2]CI_Valeur!J19,0)-[2]Repart_Import!J19</f>
        <v>0</v>
      </c>
      <c r="M30" s="36">
        <f>IF(ISNUMBER([2]CI_Valeur!K19),[2]CI_Valeur!K19,0)-[2]Repart_Import!K19</f>
        <v>0</v>
      </c>
      <c r="N30" s="36">
        <f>IF(ISNUMBER([2]CI_Valeur!L19),[2]CI_Valeur!L19,0)-[2]Repart_Import!L19</f>
        <v>0</v>
      </c>
      <c r="O30" s="36">
        <f>IF(ISNUMBER([2]CI_Valeur!M19),[2]CI_Valeur!M19,0)-[2]Repart_Import!M19</f>
        <v>0</v>
      </c>
      <c r="P30" s="36">
        <f>IF(ISNUMBER([2]CI_Valeur!N19),[2]CI_Valeur!N19,0)-[2]Repart_Import!N19</f>
        <v>0</v>
      </c>
      <c r="Q30" s="36">
        <f>IF(ISNUMBER([2]CI_Valeur!O19),[2]CI_Valeur!O19,0)-[2]Repart_Import!O19</f>
        <v>0</v>
      </c>
      <c r="R30" s="36">
        <f>IF(ISNUMBER([2]CI_Valeur!P19),[2]CI_Valeur!P19,0)-[2]Repart_Import!P19</f>
        <v>0</v>
      </c>
      <c r="S30" s="36">
        <f>IF(ISNUMBER([2]CI_Valeur!Q19),[2]CI_Valeur!Q19,0)-[2]Repart_Import!Q19</f>
        <v>0</v>
      </c>
      <c r="T30" s="36">
        <f>IF(ISNUMBER([2]CI_Valeur!R19),[2]CI_Valeur!R19,0)-[2]Repart_Import!R19</f>
        <v>0</v>
      </c>
      <c r="U30" s="36">
        <f>IF(ISNUMBER([2]CI_Valeur!S19),[2]CI_Valeur!S19,0)-[2]Repart_Import!S19</f>
        <v>0</v>
      </c>
      <c r="V30" s="36">
        <f>IF(ISNUMBER([2]CI_Valeur!T19),[2]CI_Valeur!T19,0)-[2]Repart_Import!T19</f>
        <v>0</v>
      </c>
      <c r="W30" s="36">
        <f>IF(ISNUMBER([2]CI_Valeur!U19),[2]CI_Valeur!U19,0)-[2]Repart_Import!U19</f>
        <v>57627.5</v>
      </c>
      <c r="X30" s="36">
        <f>IF(ISNUMBER([2]CI_Valeur!V19),[2]CI_Valeur!V19,0)-[2]Repart_Import!V19</f>
        <v>4801.2326388888896</v>
      </c>
      <c r="Y30" s="36">
        <f>IF(ISNUMBER([2]CI_Valeur!W19),[2]CI_Valeur!W19,0)-[2]Repart_Import!W19</f>
        <v>298.59456691272953</v>
      </c>
      <c r="Z30" s="36">
        <f>IF(ISNUMBER([2]CI_Valeur!X19),[2]CI_Valeur!X19,0)-[2]Repart_Import!X19</f>
        <v>0</v>
      </c>
      <c r="AA30" s="36">
        <f>IF(ISNUMBER([2]CI_Valeur!Y19),[2]CI_Valeur!Y19,0)-[2]Repart_Import!Y19</f>
        <v>0</v>
      </c>
      <c r="AB30" s="36">
        <f>IF(ISNUMBER([2]CI_Valeur!Z19),[2]CI_Valeur!Z19,0)-[2]Repart_Import!Z19</f>
        <v>0</v>
      </c>
      <c r="AC30" s="36">
        <f>IF(ISNUMBER([2]CI_Valeur!AA19),[2]CI_Valeur!AA19,0)-[2]Repart_Import!AA19</f>
        <v>0</v>
      </c>
      <c r="AD30" s="36">
        <f>IF(ISNUMBER([2]CI_Valeur!AB19),[2]CI_Valeur!AB19,0)-[2]Repart_Import!AB19</f>
        <v>0</v>
      </c>
      <c r="AE30" s="36">
        <f>IF(ISNUMBER([2]CI_Valeur!AC19),[2]CI_Valeur!AC19,0)-[2]Repart_Import!AC19</f>
        <v>0</v>
      </c>
      <c r="AF30" s="36">
        <f>IF(ISNUMBER([2]CI_Valeur!AD19),[2]CI_Valeur!AD19,0)-[2]Repart_Import!AD19</f>
        <v>0</v>
      </c>
      <c r="AG30" s="36">
        <f>IF(ISNUMBER([2]CI_Valeur!AE19),[2]CI_Valeur!AE19,0)-[2]Repart_Import!AE19</f>
        <v>48843</v>
      </c>
      <c r="AH30" s="36">
        <f>IF(ISNUMBER([2]CI_Valeur!AF19),[2]CI_Valeur!AF19,0)-[2]Repart_Import!AF19</f>
        <v>0</v>
      </c>
      <c r="AI30" s="36">
        <f>IF(ISNUMBER([2]CI_Valeur!AG19),[2]CI_Valeur!AG19,0)-[2]Repart_Import!AG19</f>
        <v>0</v>
      </c>
      <c r="AJ30" s="36">
        <f>IF(ISNUMBER([2]CI_Valeur!AH19),[2]CI_Valeur!AH19,0)-[2]Repart_Import!AH19</f>
        <v>7795.6229313061531</v>
      </c>
      <c r="AK30" s="36">
        <f>IF(ISNUMBER([2]CI_Valeur!AI19),[2]CI_Valeur!AI19,0)-[2]Repart_Import!AI19</f>
        <v>0</v>
      </c>
      <c r="AL30" s="36">
        <f>IF(ISNUMBER([2]CI_Valeur!AJ19),[2]CI_Valeur!AJ19,0)-[2]Repart_Import!AJ19</f>
        <v>0</v>
      </c>
      <c r="AM30" s="36">
        <f>IF(ISNUMBER([2]CI_Valeur!AK19),[2]CI_Valeur!AK19,0)-[2]Repart_Import!AK19</f>
        <v>0</v>
      </c>
      <c r="AN30" s="36">
        <f>IF(ISNUMBER([2]CI_Valeur!AL19),[2]CI_Valeur!AL19,0)-[2]Repart_Import!AL19</f>
        <v>0</v>
      </c>
      <c r="AO30" s="36">
        <f>IF(ISNUMBER([2]CI_Valeur!AM19),[2]CI_Valeur!AM19,0)-[2]Repart_Import!AM19</f>
        <v>0</v>
      </c>
      <c r="AP30" s="36">
        <f>IF(ISNUMBER([2]CI_Valeur!AN19),[2]CI_Valeur!AN19,0)-[2]Repart_Import!AN19</f>
        <v>0</v>
      </c>
      <c r="AQ30" s="36">
        <f>IF(ISNUMBER([2]CI_Valeur!AO19),[2]CI_Valeur!AO19,0)-[2]Repart_Import!AO19</f>
        <v>0</v>
      </c>
      <c r="AR30" s="36">
        <f>IF(ISNUMBER([2]CI_Valeur!AP19),[2]CI_Valeur!AP19,0)-[2]Repart_Import!AP19</f>
        <v>0</v>
      </c>
      <c r="AS30" s="36">
        <f>IF(ISNUMBER([2]CI_Valeur!AQ19),[2]CI_Valeur!AQ19,0)-[2]Repart_Import!AQ19</f>
        <v>0</v>
      </c>
      <c r="AT30" s="36">
        <f>IF(ISNUMBER([2]CI_Valeur!AR19),[2]CI_Valeur!AR19,0)-[2]Repart_Import!AR19</f>
        <v>0</v>
      </c>
      <c r="AU30" s="36">
        <f>IF(ISNUMBER([2]CI_Valeur!AS19),[2]CI_Valeur!AS19,0)-[2]Repart_Import!AS19</f>
        <v>0</v>
      </c>
      <c r="AV30" s="36">
        <f>IF(ISNUMBER([2]CI_Valeur!AT19),[2]CI_Valeur!AT19,0)-[2]Repart_Import!AT19</f>
        <v>1512</v>
      </c>
      <c r="AW30" s="36">
        <f>IF(ISNUMBER([2]CI_Valeur!AU19),[2]CI_Valeur!AU19,0)-[2]Repart_Import!AU19</f>
        <v>0</v>
      </c>
      <c r="AX30" s="36">
        <f>IF(ISNUMBER([2]CI_Valeur!AV19),[2]CI_Valeur!AV19,0)-[2]Repart_Import!AV19</f>
        <v>5000</v>
      </c>
      <c r="AY30" s="36">
        <f>IF(ISNUMBER([2]CI_Valeur!AW19),[2]CI_Valeur!AW19,0)-[2]Repart_Import!AW19</f>
        <v>449.93032052558232</v>
      </c>
      <c r="AZ30" s="36">
        <f>IF(ISNUMBER([2]CI_Valeur!AX19),[2]CI_Valeur!AX19,0)-[2]Repart_Import!AX19</f>
        <v>0</v>
      </c>
      <c r="BA30" s="36">
        <f>IF(ISNUMBER([2]CI_Valeur!AY19),[2]CI_Valeur!AY19,0)-[2]Repart_Import!AY19</f>
        <v>11229.023496547352</v>
      </c>
      <c r="BB30" s="36">
        <f>IF(ISNUMBER([2]CI_Valeur!AZ19),[2]CI_Valeur!AZ19,0)-[2]Repart_Import!AZ19</f>
        <v>0</v>
      </c>
      <c r="BC30" s="36">
        <f>IF(ISNUMBER([2]CI_Valeur!BA19),[2]CI_Valeur!BA19,0)-[2]Repart_Import!BA19</f>
        <v>1512</v>
      </c>
      <c r="BD30" s="36">
        <f>IF(ISNUMBER([2]CI_Valeur!BB19),[2]CI_Valeur!BB19,0)-[2]Repart_Import!BB19</f>
        <v>0</v>
      </c>
      <c r="BE30" s="36">
        <f>IF(ISNUMBER([2]CI_Valeur!BC19),[2]CI_Valeur!BC19,0)-[2]Repart_Import!BC19</f>
        <v>0</v>
      </c>
      <c r="BF30" s="36">
        <f>IF(ISNUMBER([2]CI_Valeur!BD19),[2]CI_Valeur!BD19,0)-[2]Repart_Import!BD19</f>
        <v>0</v>
      </c>
      <c r="BG30" s="36">
        <f>IF(ISNUMBER([2]CI_Valeur!BE19),[2]CI_Valeur!BE19,0)-[2]Repart_Import!BE19</f>
        <v>0</v>
      </c>
      <c r="BH30" s="36">
        <f>IF(ISNUMBER([2]CI_Valeur!BF19),[2]CI_Valeur!BF19,0)-[2]Repart_Import!BF19</f>
        <v>0</v>
      </c>
      <c r="BI30" s="37">
        <f>'[15]Marge TER'!$E$17</f>
        <v>34391.821274999995</v>
      </c>
      <c r="BJ30" s="38">
        <f>'[15]Marge TER'!$E$10</f>
        <v>20080</v>
      </c>
      <c r="BK30" s="39">
        <f>SUM([2]CI_Valeur!B19:BF19)</f>
        <v>139068.90395418071</v>
      </c>
      <c r="BL30" s="39">
        <f t="shared" si="2"/>
        <v>193540.72522918071</v>
      </c>
      <c r="BM30" s="38">
        <f>'[15]Marge TER'!$K$82</f>
        <v>0</v>
      </c>
      <c r="BN30" s="39">
        <f t="shared" si="3"/>
        <v>9.7708192770369351E-3</v>
      </c>
      <c r="BO30" s="40">
        <f t="shared" si="4"/>
        <v>0</v>
      </c>
      <c r="BP30" s="41">
        <v>13</v>
      </c>
      <c r="BQ30" s="40">
        <f t="shared" si="5"/>
        <v>1</v>
      </c>
      <c r="BU30" s="1" t="str">
        <f t="shared" si="1"/>
        <v>13 - Sciages bruts de Douglas</v>
      </c>
    </row>
    <row r="31" spans="3:73" ht="13.5" thickBot="1" x14ac:dyDescent="0.25">
      <c r="C31" s="42" t="s">
        <v>26</v>
      </c>
      <c r="D31" s="36">
        <f>IF(ISNUMBER([2]CI_Valeur!B20),[2]CI_Valeur!B20,0)-[2]Repart_Import!B20</f>
        <v>0</v>
      </c>
      <c r="E31" s="36">
        <f>IF(ISNUMBER([2]CI_Valeur!C20),[2]CI_Valeur!C20,0)-[2]Repart_Import!C20</f>
        <v>0</v>
      </c>
      <c r="F31" s="36">
        <f>IF(ISNUMBER([2]CI_Valeur!D20),[2]CI_Valeur!D20,0)-[2]Repart_Import!D20</f>
        <v>0</v>
      </c>
      <c r="G31" s="36">
        <f>IF(ISNUMBER([2]CI_Valeur!E20),[2]CI_Valeur!E20,0)-[2]Repart_Import!E20</f>
        <v>0</v>
      </c>
      <c r="H31" s="36">
        <f>IF(ISNUMBER([2]CI_Valeur!F20),[2]CI_Valeur!F20,0)-[2]Repart_Import!F20</f>
        <v>0</v>
      </c>
      <c r="I31" s="36">
        <f>IF(ISNUMBER([2]CI_Valeur!G20),[2]CI_Valeur!G20,0)-[2]Repart_Import!G20</f>
        <v>0</v>
      </c>
      <c r="J31" s="36">
        <f>IF(ISNUMBER([2]CI_Valeur!H20),[2]CI_Valeur!H20,0)-[2]Repart_Import!H20</f>
        <v>0</v>
      </c>
      <c r="K31" s="36">
        <f>IF(ISNUMBER([2]CI_Valeur!I20),[2]CI_Valeur!I20,0)-[2]Repart_Import!I20</f>
        <v>0</v>
      </c>
      <c r="L31" s="36">
        <f>IF(ISNUMBER([2]CI_Valeur!J20),[2]CI_Valeur!J20,0)-[2]Repart_Import!J20</f>
        <v>0</v>
      </c>
      <c r="M31" s="36">
        <f>IF(ISNUMBER([2]CI_Valeur!K20),[2]CI_Valeur!K20,0)-[2]Repart_Import!K20</f>
        <v>0</v>
      </c>
      <c r="N31" s="36">
        <f>IF(ISNUMBER([2]CI_Valeur!L20),[2]CI_Valeur!L20,0)-[2]Repart_Import!L20</f>
        <v>0</v>
      </c>
      <c r="O31" s="36">
        <f>IF(ISNUMBER([2]CI_Valeur!M20),[2]CI_Valeur!M20,0)-[2]Repart_Import!M20</f>
        <v>0</v>
      </c>
      <c r="P31" s="36">
        <f>IF(ISNUMBER([2]CI_Valeur!N20),[2]CI_Valeur!N20,0)-[2]Repart_Import!N20</f>
        <v>0</v>
      </c>
      <c r="Q31" s="36">
        <f>IF(ISNUMBER([2]CI_Valeur!O20),[2]CI_Valeur!O20,0)-[2]Repart_Import!O20</f>
        <v>0</v>
      </c>
      <c r="R31" s="36">
        <f>IF(ISNUMBER([2]CI_Valeur!P20),[2]CI_Valeur!P20,0)-[2]Repart_Import!P20</f>
        <v>0</v>
      </c>
      <c r="S31" s="36">
        <f>IF(ISNUMBER([2]CI_Valeur!Q20),[2]CI_Valeur!Q20,0)-[2]Repart_Import!Q20</f>
        <v>0</v>
      </c>
      <c r="T31" s="36">
        <f>IF(ISNUMBER([2]CI_Valeur!R20),[2]CI_Valeur!R20,0)-[2]Repart_Import!R20</f>
        <v>0</v>
      </c>
      <c r="U31" s="36">
        <f>IF(ISNUMBER([2]CI_Valeur!S20),[2]CI_Valeur!S20,0)-[2]Repart_Import!S20</f>
        <v>0</v>
      </c>
      <c r="V31" s="36">
        <f>IF(ISNUMBER([2]CI_Valeur!T20),[2]CI_Valeur!T20,0)-[2]Repart_Import!T20</f>
        <v>0</v>
      </c>
      <c r="W31" s="36">
        <f>IF(ISNUMBER([2]CI_Valeur!U20),[2]CI_Valeur!U20,0)-[2]Repart_Import!U20</f>
        <v>3861.5</v>
      </c>
      <c r="X31" s="36">
        <f>IF(ISNUMBER([2]CI_Valeur!V20),[2]CI_Valeur!V20,0)-[2]Repart_Import!V20</f>
        <v>205.76711309523807</v>
      </c>
      <c r="Y31" s="36">
        <f>IF(ISNUMBER([2]CI_Valeur!W20),[2]CI_Valeur!W20,0)-[2]Repart_Import!W20</f>
        <v>217.39147646935271</v>
      </c>
      <c r="Z31" s="36">
        <f>IF(ISNUMBER([2]CI_Valeur!X20),[2]CI_Valeur!X20,0)-[2]Repart_Import!X20</f>
        <v>0</v>
      </c>
      <c r="AA31" s="36">
        <f>IF(ISNUMBER([2]CI_Valeur!Y20),[2]CI_Valeur!Y20,0)-[2]Repart_Import!Y20</f>
        <v>0</v>
      </c>
      <c r="AB31" s="36">
        <f>IF(ISNUMBER([2]CI_Valeur!Z20),[2]CI_Valeur!Z20,0)-[2]Repart_Import!Z20</f>
        <v>0</v>
      </c>
      <c r="AC31" s="36">
        <f>IF(ISNUMBER([2]CI_Valeur!AA20),[2]CI_Valeur!AA20,0)-[2]Repart_Import!AA20</f>
        <v>0</v>
      </c>
      <c r="AD31" s="36">
        <f>IF(ISNUMBER([2]CI_Valeur!AB20),[2]CI_Valeur!AB20,0)-[2]Repart_Import!AB20</f>
        <v>0</v>
      </c>
      <c r="AE31" s="36">
        <f>IF(ISNUMBER([2]CI_Valeur!AC20),[2]CI_Valeur!AC20,0)-[2]Repart_Import!AC20</f>
        <v>179.75266319999992</v>
      </c>
      <c r="AF31" s="36">
        <f>IF(ISNUMBER([2]CI_Valeur!AD20),[2]CI_Valeur!AD20,0)-[2]Repart_Import!AD20</f>
        <v>0</v>
      </c>
      <c r="AG31" s="36">
        <f>IF(ISNUMBER([2]CI_Valeur!AE20),[2]CI_Valeur!AE20,0)-[2]Repart_Import!AE20</f>
        <v>24271.724999999999</v>
      </c>
      <c r="AH31" s="36">
        <f>IF(ISNUMBER([2]CI_Valeur!AF20),[2]CI_Valeur!AF20,0)-[2]Repart_Import!AF20</f>
        <v>0</v>
      </c>
      <c r="AI31" s="36">
        <f>IF(ISNUMBER([2]CI_Valeur!AG20),[2]CI_Valeur!AG20,0)-[2]Repart_Import!AG20</f>
        <v>0</v>
      </c>
      <c r="AJ31" s="36">
        <f>IF(ISNUMBER([2]CI_Valeur!AH20),[2]CI_Valeur!AH20,0)-[2]Repart_Import!AH20</f>
        <v>2461.7756625177317</v>
      </c>
      <c r="AK31" s="36">
        <f>IF(ISNUMBER([2]CI_Valeur!AI20),[2]CI_Valeur!AI20,0)-[2]Repart_Import!AI20</f>
        <v>0</v>
      </c>
      <c r="AL31" s="36">
        <f>IF(ISNUMBER([2]CI_Valeur!AJ20),[2]CI_Valeur!AJ20,0)-[2]Repart_Import!AJ20</f>
        <v>0</v>
      </c>
      <c r="AM31" s="36">
        <f>IF(ISNUMBER([2]CI_Valeur!AK20),[2]CI_Valeur!AK20,0)-[2]Repart_Import!AK20</f>
        <v>0</v>
      </c>
      <c r="AN31" s="36">
        <f>IF(ISNUMBER([2]CI_Valeur!AL20),[2]CI_Valeur!AL20,0)-[2]Repart_Import!AL20</f>
        <v>0</v>
      </c>
      <c r="AO31" s="36">
        <f>IF(ISNUMBER([2]CI_Valeur!AM20),[2]CI_Valeur!AM20,0)-[2]Repart_Import!AM20</f>
        <v>0</v>
      </c>
      <c r="AP31" s="36">
        <f>IF(ISNUMBER([2]CI_Valeur!AN20),[2]CI_Valeur!AN20,0)-[2]Repart_Import!AN20</f>
        <v>0</v>
      </c>
      <c r="AQ31" s="36">
        <f>IF(ISNUMBER([2]CI_Valeur!AO20),[2]CI_Valeur!AO20,0)-[2]Repart_Import!AO20</f>
        <v>833.59100824733719</v>
      </c>
      <c r="AR31" s="36">
        <f>IF(ISNUMBER([2]CI_Valeur!AP20),[2]CI_Valeur!AP20,0)-[2]Repart_Import!AP20</f>
        <v>0</v>
      </c>
      <c r="AS31" s="36">
        <f>IF(ISNUMBER([2]CI_Valeur!AQ20),[2]CI_Valeur!AQ20,0)-[2]Repart_Import!AQ20</f>
        <v>0</v>
      </c>
      <c r="AT31" s="36">
        <f>IF(ISNUMBER([2]CI_Valeur!AR20),[2]CI_Valeur!AR20,0)-[2]Repart_Import!AR20</f>
        <v>0</v>
      </c>
      <c r="AU31" s="36">
        <f>IF(ISNUMBER([2]CI_Valeur!AS20),[2]CI_Valeur!AS20,0)-[2]Repart_Import!AS20</f>
        <v>0</v>
      </c>
      <c r="AV31" s="36">
        <f>IF(ISNUMBER([2]CI_Valeur!AT20),[2]CI_Valeur!AT20,0)-[2]Repart_Import!AT20</f>
        <v>1104</v>
      </c>
      <c r="AW31" s="36">
        <f>IF(ISNUMBER([2]CI_Valeur!AU20),[2]CI_Valeur!AU20,0)-[2]Repart_Import!AU20</f>
        <v>0</v>
      </c>
      <c r="AX31" s="36">
        <f>IF(ISNUMBER([2]CI_Valeur!AV20),[2]CI_Valeur!AV20,0)-[2]Repart_Import!AV20</f>
        <v>7638.7386655659202</v>
      </c>
      <c r="AY31" s="36">
        <f>IF(ISNUMBER([2]CI_Valeur!AW20),[2]CI_Valeur!AW20,0)-[2]Repart_Import!AW20</f>
        <v>1048.4481922797331</v>
      </c>
      <c r="AZ31" s="36">
        <f>IF(ISNUMBER([2]CI_Valeur!AX20),[2]CI_Valeur!AX20,0)-[2]Repart_Import!AX20</f>
        <v>0</v>
      </c>
      <c r="BA31" s="36">
        <f>IF(ISNUMBER([2]CI_Valeur!AY20),[2]CI_Valeur!AY20,0)-[2]Repart_Import!AY20</f>
        <v>6472.0269995872186</v>
      </c>
      <c r="BB31" s="36">
        <f>IF(ISNUMBER([2]CI_Valeur!AZ20),[2]CI_Valeur!AZ20,0)-[2]Repart_Import!AZ20</f>
        <v>0</v>
      </c>
      <c r="BC31" s="36">
        <f>IF(ISNUMBER([2]CI_Valeur!BA20),[2]CI_Valeur!BA20,0)-[2]Repart_Import!BA20</f>
        <v>988.67116659786984</v>
      </c>
      <c r="BD31" s="36">
        <f>IF(ISNUMBER([2]CI_Valeur!BB20),[2]CI_Valeur!BB20,0)-[2]Repart_Import!BB20</f>
        <v>0</v>
      </c>
      <c r="BE31" s="36">
        <f>IF(ISNUMBER([2]CI_Valeur!BC20),[2]CI_Valeur!BC20,0)-[2]Repart_Import!BC20</f>
        <v>0</v>
      </c>
      <c r="BF31" s="36">
        <f>IF(ISNUMBER([2]CI_Valeur!BD20),[2]CI_Valeur!BD20,0)-[2]Repart_Import!BD20</f>
        <v>0</v>
      </c>
      <c r="BG31" s="36">
        <f>IF(ISNUMBER([2]CI_Valeur!BE20),[2]CI_Valeur!BE20,0)-[2]Repart_Import!BE20</f>
        <v>0</v>
      </c>
      <c r="BH31" s="36">
        <f>IF(ISNUMBER([2]CI_Valeur!BF20),[2]CI_Valeur!BF20,0)-[2]Repart_Import!BF20</f>
        <v>0</v>
      </c>
      <c r="BI31" s="37">
        <f>'[16]Marge TER'!$E$17</f>
        <v>1069</v>
      </c>
      <c r="BJ31" s="38">
        <f>'[16]Marge TER'!$E$10</f>
        <v>82431.857999999993</v>
      </c>
      <c r="BK31" s="39">
        <f>SUM([2]CI_Valeur!B20:BF20)</f>
        <v>146644.59822850508</v>
      </c>
      <c r="BL31" s="39">
        <f t="shared" si="2"/>
        <v>230145.45622850506</v>
      </c>
      <c r="BM31" s="38">
        <f>'[16]Marge TER'!$K$82</f>
        <v>471</v>
      </c>
      <c r="BN31" s="39">
        <f t="shared" si="3"/>
        <v>0.36034780071349815</v>
      </c>
      <c r="BO31" s="40">
        <f t="shared" si="4"/>
        <v>0</v>
      </c>
      <c r="BP31" s="41">
        <v>14</v>
      </c>
      <c r="BQ31" s="40">
        <f t="shared" si="5"/>
        <v>0.33769150035738349</v>
      </c>
      <c r="BU31" s="1" t="str">
        <f t="shared" si="1"/>
        <v>14 - Sciages bruts : divers résineux</v>
      </c>
    </row>
    <row r="32" spans="3:73" ht="13.5" thickBot="1" x14ac:dyDescent="0.25">
      <c r="C32" s="42" t="s">
        <v>27</v>
      </c>
      <c r="D32" s="36">
        <f>IF(ISNUMBER([2]CI_Valeur!B21),[2]CI_Valeur!B21,0)-[2]Repart_Import!B21</f>
        <v>0</v>
      </c>
      <c r="E32" s="36">
        <f>IF(ISNUMBER([2]CI_Valeur!C21),[2]CI_Valeur!C21,0)-[2]Repart_Import!C21</f>
        <v>0</v>
      </c>
      <c r="F32" s="36">
        <f>IF(ISNUMBER([2]CI_Valeur!D21),[2]CI_Valeur!D21,0)-[2]Repart_Import!D21</f>
        <v>0</v>
      </c>
      <c r="G32" s="36">
        <f>IF(ISNUMBER([2]CI_Valeur!E21),[2]CI_Valeur!E21,0)-[2]Repart_Import!E21</f>
        <v>0</v>
      </c>
      <c r="H32" s="36">
        <f>IF(ISNUMBER([2]CI_Valeur!F21),[2]CI_Valeur!F21,0)-[2]Repart_Import!F21</f>
        <v>0</v>
      </c>
      <c r="I32" s="36">
        <f>IF(ISNUMBER([2]CI_Valeur!G21),[2]CI_Valeur!G21,0)-[2]Repart_Import!G21</f>
        <v>0</v>
      </c>
      <c r="J32" s="36">
        <f>IF(ISNUMBER([2]CI_Valeur!H21),[2]CI_Valeur!H21,0)-[2]Repart_Import!H21</f>
        <v>0</v>
      </c>
      <c r="K32" s="36">
        <f>IF(ISNUMBER([2]CI_Valeur!I21),[2]CI_Valeur!I21,0)-[2]Repart_Import!I21</f>
        <v>0</v>
      </c>
      <c r="L32" s="36">
        <f>IF(ISNUMBER([2]CI_Valeur!J21),[2]CI_Valeur!J21,0)-[2]Repart_Import!J21</f>
        <v>0</v>
      </c>
      <c r="M32" s="36">
        <f>IF(ISNUMBER([2]CI_Valeur!K21),[2]CI_Valeur!K21,0)-[2]Repart_Import!K21</f>
        <v>0</v>
      </c>
      <c r="N32" s="36">
        <f>IF(ISNUMBER([2]CI_Valeur!L21),[2]CI_Valeur!L21,0)-[2]Repart_Import!L21</f>
        <v>0</v>
      </c>
      <c r="O32" s="36">
        <f>IF(ISNUMBER([2]CI_Valeur!M21),[2]CI_Valeur!M21,0)-[2]Repart_Import!M21</f>
        <v>0</v>
      </c>
      <c r="P32" s="36">
        <f>IF(ISNUMBER([2]CI_Valeur!N21),[2]CI_Valeur!N21,0)-[2]Repart_Import!N21</f>
        <v>0</v>
      </c>
      <c r="Q32" s="36">
        <f>IF(ISNUMBER([2]CI_Valeur!O21),[2]CI_Valeur!O21,0)-[2]Repart_Import!O21</f>
        <v>0</v>
      </c>
      <c r="R32" s="36">
        <f>IF(ISNUMBER([2]CI_Valeur!P21),[2]CI_Valeur!P21,0)-[2]Repart_Import!P21</f>
        <v>0</v>
      </c>
      <c r="S32" s="36">
        <f>IF(ISNUMBER([2]CI_Valeur!Q21),[2]CI_Valeur!Q21,0)-[2]Repart_Import!Q21</f>
        <v>0</v>
      </c>
      <c r="T32" s="36">
        <f>IF(ISNUMBER([2]CI_Valeur!R21),[2]CI_Valeur!R21,0)-[2]Repart_Import!R21</f>
        <v>0</v>
      </c>
      <c r="U32" s="36">
        <f>IF(ISNUMBER([2]CI_Valeur!S21),[2]CI_Valeur!S21,0)-[2]Repart_Import!S21</f>
        <v>0</v>
      </c>
      <c r="V32" s="36">
        <f>IF(ISNUMBER([2]CI_Valeur!T21),[2]CI_Valeur!T21,0)-[2]Repart_Import!T21</f>
        <v>0</v>
      </c>
      <c r="W32" s="36">
        <f>IF(ISNUMBER([2]CI_Valeur!U21),[2]CI_Valeur!U21,0)-[2]Repart_Import!U21</f>
        <v>71885</v>
      </c>
      <c r="X32" s="36">
        <f>IF(ISNUMBER([2]CI_Valeur!V21),[2]CI_Valeur!V21,0)-[2]Repart_Import!V21</f>
        <v>2743.5615079365084</v>
      </c>
      <c r="Y32" s="36">
        <f>IF(ISNUMBER([2]CI_Valeur!W21),[2]CI_Valeur!W21,0)-[2]Repart_Import!W21</f>
        <v>1231.9834994269813</v>
      </c>
      <c r="Z32" s="36">
        <f>IF(ISNUMBER([2]CI_Valeur!X21),[2]CI_Valeur!X21,0)-[2]Repart_Import!X21</f>
        <v>0</v>
      </c>
      <c r="AA32" s="36">
        <f>IF(ISNUMBER([2]CI_Valeur!Y21),[2]CI_Valeur!Y21,0)-[2]Repart_Import!Y21</f>
        <v>0</v>
      </c>
      <c r="AB32" s="36">
        <f>IF(ISNUMBER([2]CI_Valeur!Z21),[2]CI_Valeur!Z21,0)-[2]Repart_Import!Z21</f>
        <v>0</v>
      </c>
      <c r="AC32" s="36">
        <f>IF(ISNUMBER([2]CI_Valeur!AA21),[2]CI_Valeur!AA21,0)-[2]Repart_Import!AA21</f>
        <v>0</v>
      </c>
      <c r="AD32" s="36">
        <f>IF(ISNUMBER([2]CI_Valeur!AB21),[2]CI_Valeur!AB21,0)-[2]Repart_Import!AB21</f>
        <v>0</v>
      </c>
      <c r="AE32" s="36">
        <f>IF(ISNUMBER([2]CI_Valeur!AC21),[2]CI_Valeur!AC21,0)-[2]Repart_Import!AC21</f>
        <v>0</v>
      </c>
      <c r="AF32" s="36">
        <f>IF(ISNUMBER([2]CI_Valeur!AD21),[2]CI_Valeur!AD21,0)-[2]Repart_Import!AD21</f>
        <v>0</v>
      </c>
      <c r="AG32" s="36">
        <f>IF(ISNUMBER([2]CI_Valeur!AE21),[2]CI_Valeur!AE21,0)-[2]Repart_Import!AE21</f>
        <v>116928.5</v>
      </c>
      <c r="AH32" s="36">
        <f>IF(ISNUMBER([2]CI_Valeur!AF21),[2]CI_Valeur!AF21,0)-[2]Repart_Import!AF21</f>
        <v>0</v>
      </c>
      <c r="AI32" s="36">
        <f>IF(ISNUMBER([2]CI_Valeur!AG21),[2]CI_Valeur!AG21,0)-[2]Repart_Import!AG21</f>
        <v>0</v>
      </c>
      <c r="AJ32" s="36">
        <f>IF(ISNUMBER([2]CI_Valeur!AH21),[2]CI_Valeur!AH21,0)-[2]Repart_Import!AH21</f>
        <v>2051.4797187647773</v>
      </c>
      <c r="AK32" s="36">
        <f>IF(ISNUMBER([2]CI_Valeur!AI21),[2]CI_Valeur!AI21,0)-[2]Repart_Import!AI21</f>
        <v>0</v>
      </c>
      <c r="AL32" s="36">
        <f>IF(ISNUMBER([2]CI_Valeur!AJ21),[2]CI_Valeur!AJ21,0)-[2]Repart_Import!AJ21</f>
        <v>0</v>
      </c>
      <c r="AM32" s="36">
        <f>IF(ISNUMBER([2]CI_Valeur!AK21),[2]CI_Valeur!AK21,0)-[2]Repart_Import!AK21</f>
        <v>0</v>
      </c>
      <c r="AN32" s="36">
        <f>IF(ISNUMBER([2]CI_Valeur!AL21),[2]CI_Valeur!AL21,0)-[2]Repart_Import!AL21</f>
        <v>0</v>
      </c>
      <c r="AO32" s="36">
        <f>IF(ISNUMBER([2]CI_Valeur!AM21),[2]CI_Valeur!AM21,0)-[2]Repart_Import!AM21</f>
        <v>0</v>
      </c>
      <c r="AP32" s="36">
        <f>IF(ISNUMBER([2]CI_Valeur!AN21),[2]CI_Valeur!AN21,0)-[2]Repart_Import!AN21</f>
        <v>0</v>
      </c>
      <c r="AQ32" s="36">
        <f>IF(ISNUMBER([2]CI_Valeur!AO21),[2]CI_Valeur!AO21,0)-[2]Repart_Import!AO21</f>
        <v>0</v>
      </c>
      <c r="AR32" s="36">
        <f>IF(ISNUMBER([2]CI_Valeur!AP21),[2]CI_Valeur!AP21,0)-[2]Repart_Import!AP21</f>
        <v>0</v>
      </c>
      <c r="AS32" s="36">
        <f>IF(ISNUMBER([2]CI_Valeur!AQ21),[2]CI_Valeur!AQ21,0)-[2]Repart_Import!AQ21</f>
        <v>0</v>
      </c>
      <c r="AT32" s="36">
        <f>IF(ISNUMBER([2]CI_Valeur!AR21),[2]CI_Valeur!AR21,0)-[2]Repart_Import!AR21</f>
        <v>0</v>
      </c>
      <c r="AU32" s="36">
        <f>IF(ISNUMBER([2]CI_Valeur!AS21),[2]CI_Valeur!AS21,0)-[2]Repart_Import!AS21</f>
        <v>0</v>
      </c>
      <c r="AV32" s="36">
        <f>IF(ISNUMBER([2]CI_Valeur!AT21),[2]CI_Valeur!AT21,0)-[2]Repart_Import!AT21</f>
        <v>810</v>
      </c>
      <c r="AW32" s="36">
        <f>IF(ISNUMBER([2]CI_Valeur!AU21),[2]CI_Valeur!AU21,0)-[2]Repart_Import!AU21</f>
        <v>0</v>
      </c>
      <c r="AX32" s="36">
        <f>IF(ISNUMBER([2]CI_Valeur!AV21),[2]CI_Valeur!AV21,0)-[2]Repart_Import!AV21</f>
        <v>2500</v>
      </c>
      <c r="AY32" s="36">
        <f>IF(ISNUMBER([2]CI_Valeur!AW21),[2]CI_Valeur!AW21,0)-[2]Repart_Import!AW21</f>
        <v>224.96516026279116</v>
      </c>
      <c r="AZ32" s="36">
        <f>IF(ISNUMBER([2]CI_Valeur!AX21),[2]CI_Valeur!AX21,0)-[2]Repart_Import!AX21</f>
        <v>0</v>
      </c>
      <c r="BA32" s="36">
        <f>IF(ISNUMBER([2]CI_Valeur!AY21),[2]CI_Valeur!AY21,0)-[2]Repart_Import!AY21</f>
        <v>2000</v>
      </c>
      <c r="BB32" s="36">
        <f>IF(ISNUMBER([2]CI_Valeur!AZ21),[2]CI_Valeur!AZ21,0)-[2]Repart_Import!AZ21</f>
        <v>0</v>
      </c>
      <c r="BC32" s="36">
        <f>IF(ISNUMBER([2]CI_Valeur!BA21),[2]CI_Valeur!BA21,0)-[2]Repart_Import!BA21</f>
        <v>810</v>
      </c>
      <c r="BD32" s="36">
        <f>IF(ISNUMBER([2]CI_Valeur!BB21),[2]CI_Valeur!BB21,0)-[2]Repart_Import!BB21</f>
        <v>0</v>
      </c>
      <c r="BE32" s="36">
        <f>IF(ISNUMBER([2]CI_Valeur!BC21),[2]CI_Valeur!BC21,0)-[2]Repart_Import!BC21</f>
        <v>0</v>
      </c>
      <c r="BF32" s="36">
        <f>IF(ISNUMBER([2]CI_Valeur!BD21),[2]CI_Valeur!BD21,0)-[2]Repart_Import!BD21</f>
        <v>0</v>
      </c>
      <c r="BG32" s="36">
        <f>IF(ISNUMBER([2]CI_Valeur!BE21),[2]CI_Valeur!BE21,0)-[2]Repart_Import!BE21</f>
        <v>0</v>
      </c>
      <c r="BH32" s="36">
        <f>IF(ISNUMBER([2]CI_Valeur!BF21),[2]CI_Valeur!BF21,0)-[2]Repart_Import!BF21</f>
        <v>0</v>
      </c>
      <c r="BI32" s="37">
        <f>'[17]Marge TER'!$E$17</f>
        <v>61348.310110000006</v>
      </c>
      <c r="BJ32" s="38">
        <f>'[17]Marge TER'!$E$10</f>
        <v>0</v>
      </c>
      <c r="BK32" s="39">
        <f>SUM([2]CI_Valeur!B21:BF21)</f>
        <v>201185.48988639106</v>
      </c>
      <c r="BL32" s="39">
        <f t="shared" si="2"/>
        <v>262533.79999639106</v>
      </c>
      <c r="BM32" s="38">
        <f>'[17]Marge TER'!$K$82</f>
        <v>0</v>
      </c>
      <c r="BN32" s="39">
        <f t="shared" si="3"/>
        <v>5.5360893020406365E-4</v>
      </c>
      <c r="BO32" s="40">
        <f t="shared" si="4"/>
        <v>0</v>
      </c>
      <c r="BP32" s="41">
        <v>15</v>
      </c>
      <c r="BQ32" s="40">
        <f t="shared" si="5"/>
        <v>1</v>
      </c>
      <c r="BU32" s="1" t="str">
        <f t="shared" si="1"/>
        <v>15 - Sciages bruts de Pin maritime</v>
      </c>
    </row>
    <row r="33" spans="3:73" ht="13.5" thickBot="1" x14ac:dyDescent="0.25">
      <c r="C33" s="42" t="s">
        <v>28</v>
      </c>
      <c r="D33" s="36">
        <f>IF(ISNUMBER([2]CI_Valeur!B22),[2]CI_Valeur!B22,0)-[2]Repart_Import!B22</f>
        <v>0</v>
      </c>
      <c r="E33" s="36">
        <f>IF(ISNUMBER([2]CI_Valeur!C22),[2]CI_Valeur!C22,0)-[2]Repart_Import!C22</f>
        <v>0</v>
      </c>
      <c r="F33" s="36">
        <f>IF(ISNUMBER([2]CI_Valeur!D22),[2]CI_Valeur!D22,0)-[2]Repart_Import!D22</f>
        <v>0</v>
      </c>
      <c r="G33" s="36">
        <f>IF(ISNUMBER([2]CI_Valeur!E22),[2]CI_Valeur!E22,0)-[2]Repart_Import!E22</f>
        <v>0</v>
      </c>
      <c r="H33" s="36">
        <f>IF(ISNUMBER([2]CI_Valeur!F22),[2]CI_Valeur!F22,0)-[2]Repart_Import!F22</f>
        <v>0</v>
      </c>
      <c r="I33" s="36">
        <f>IF(ISNUMBER([2]CI_Valeur!G22),[2]CI_Valeur!G22,0)-[2]Repart_Import!G22</f>
        <v>0</v>
      </c>
      <c r="J33" s="36">
        <f>IF(ISNUMBER([2]CI_Valeur!H22),[2]CI_Valeur!H22,0)-[2]Repart_Import!H22</f>
        <v>0</v>
      </c>
      <c r="K33" s="36">
        <f>IF(ISNUMBER([2]CI_Valeur!I22),[2]CI_Valeur!I22,0)-[2]Repart_Import!I22</f>
        <v>0</v>
      </c>
      <c r="L33" s="36">
        <f>IF(ISNUMBER([2]CI_Valeur!J22),[2]CI_Valeur!J22,0)-[2]Repart_Import!J22</f>
        <v>0</v>
      </c>
      <c r="M33" s="36">
        <f>IF(ISNUMBER([2]CI_Valeur!K22),[2]CI_Valeur!K22,0)-[2]Repart_Import!K22</f>
        <v>0</v>
      </c>
      <c r="N33" s="36">
        <f>IF(ISNUMBER([2]CI_Valeur!L22),[2]CI_Valeur!L22,0)-[2]Repart_Import!L22</f>
        <v>0</v>
      </c>
      <c r="O33" s="36">
        <f>IF(ISNUMBER([2]CI_Valeur!M22),[2]CI_Valeur!M22,0)-[2]Repart_Import!M22</f>
        <v>0</v>
      </c>
      <c r="P33" s="36">
        <f>IF(ISNUMBER([2]CI_Valeur!N22),[2]CI_Valeur!N22,0)-[2]Repart_Import!N22</f>
        <v>0</v>
      </c>
      <c r="Q33" s="36">
        <f>IF(ISNUMBER([2]CI_Valeur!O22),[2]CI_Valeur!O22,0)-[2]Repart_Import!O22</f>
        <v>0</v>
      </c>
      <c r="R33" s="36">
        <f>IF(ISNUMBER([2]CI_Valeur!P22),[2]CI_Valeur!P22,0)-[2]Repart_Import!P22</f>
        <v>0</v>
      </c>
      <c r="S33" s="36">
        <f>IF(ISNUMBER([2]CI_Valeur!Q22),[2]CI_Valeur!Q22,0)-[2]Repart_Import!Q22</f>
        <v>0</v>
      </c>
      <c r="T33" s="36">
        <f>IF(ISNUMBER([2]CI_Valeur!R22),[2]CI_Valeur!R22,0)-[2]Repart_Import!R22</f>
        <v>0</v>
      </c>
      <c r="U33" s="36">
        <f>IF(ISNUMBER([2]CI_Valeur!S22),[2]CI_Valeur!S22,0)-[2]Repart_Import!S22</f>
        <v>0</v>
      </c>
      <c r="V33" s="36">
        <f>IF(ISNUMBER([2]CI_Valeur!T22),[2]CI_Valeur!T22,0)-[2]Repart_Import!T22</f>
        <v>0</v>
      </c>
      <c r="W33" s="36">
        <f>IF(ISNUMBER([2]CI_Valeur!U22),[2]CI_Valeur!U22,0)-[2]Repart_Import!U22</f>
        <v>0</v>
      </c>
      <c r="X33" s="36">
        <f>IF(ISNUMBER([2]CI_Valeur!V22),[2]CI_Valeur!V22,0)-[2]Repart_Import!V22</f>
        <v>0</v>
      </c>
      <c r="Y33" s="36">
        <f>IF(ISNUMBER([2]CI_Valeur!W22),[2]CI_Valeur!W22,0)-[2]Repart_Import!W22</f>
        <v>0</v>
      </c>
      <c r="Z33" s="36">
        <f>IF(ISNUMBER([2]CI_Valeur!X22),[2]CI_Valeur!X22,0)-[2]Repart_Import!X22</f>
        <v>0</v>
      </c>
      <c r="AA33" s="36">
        <f>IF(ISNUMBER([2]CI_Valeur!Y22),[2]CI_Valeur!Y22,0)-[2]Repart_Import!Y22</f>
        <v>0</v>
      </c>
      <c r="AB33" s="36">
        <f>IF(ISNUMBER([2]CI_Valeur!Z22),[2]CI_Valeur!Z22,0)-[2]Repart_Import!Z22</f>
        <v>0</v>
      </c>
      <c r="AC33" s="36">
        <f>IF(ISNUMBER([2]CI_Valeur!AA22),[2]CI_Valeur!AA22,0)-[2]Repart_Import!AA22</f>
        <v>0</v>
      </c>
      <c r="AD33" s="36">
        <f>IF(ISNUMBER([2]CI_Valeur!AB22),[2]CI_Valeur!AB22,0)-[2]Repart_Import!AB22</f>
        <v>0</v>
      </c>
      <c r="AE33" s="36">
        <f>IF(ISNUMBER([2]CI_Valeur!AC22),[2]CI_Valeur!AC22,0)-[2]Repart_Import!AC22</f>
        <v>0</v>
      </c>
      <c r="AF33" s="36">
        <f>IF(ISNUMBER([2]CI_Valeur!AD22),[2]CI_Valeur!AD22,0)-[2]Repart_Import!AD22</f>
        <v>0</v>
      </c>
      <c r="AG33" s="36">
        <f>IF(ISNUMBER([2]CI_Valeur!AE22),[2]CI_Valeur!AE22,0)-[2]Repart_Import!AE22</f>
        <v>0</v>
      </c>
      <c r="AH33" s="36">
        <f>IF(ISNUMBER([2]CI_Valeur!AF22),[2]CI_Valeur!AF22,0)-[2]Repart_Import!AF22</f>
        <v>179069.353</v>
      </c>
      <c r="AI33" s="36">
        <f>IF(ISNUMBER([2]CI_Valeur!AG22),[2]CI_Valeur!AG22,0)-[2]Repart_Import!AG22</f>
        <v>0</v>
      </c>
      <c r="AJ33" s="36">
        <f>IF(ISNUMBER([2]CI_Valeur!AH22),[2]CI_Valeur!AH22,0)-[2]Repart_Import!AH22</f>
        <v>0</v>
      </c>
      <c r="AK33" s="36">
        <f>IF(ISNUMBER([2]CI_Valeur!AI22),[2]CI_Valeur!AI22,0)-[2]Repart_Import!AI22</f>
        <v>0</v>
      </c>
      <c r="AL33" s="36">
        <f>IF(ISNUMBER([2]CI_Valeur!AJ22),[2]CI_Valeur!AJ22,0)-[2]Repart_Import!AJ22</f>
        <v>0</v>
      </c>
      <c r="AM33" s="36">
        <f>IF(ISNUMBER([2]CI_Valeur!AK22),[2]CI_Valeur!AK22,0)-[2]Repart_Import!AK22</f>
        <v>0</v>
      </c>
      <c r="AN33" s="36">
        <f>IF(ISNUMBER([2]CI_Valeur!AL22),[2]CI_Valeur!AL22,0)-[2]Repart_Import!AL22</f>
        <v>0</v>
      </c>
      <c r="AO33" s="36">
        <f>IF(ISNUMBER([2]CI_Valeur!AM22),[2]CI_Valeur!AM22,0)-[2]Repart_Import!AM22</f>
        <v>0</v>
      </c>
      <c r="AP33" s="36">
        <f>IF(ISNUMBER([2]CI_Valeur!AN22),[2]CI_Valeur!AN22,0)-[2]Repart_Import!AN22</f>
        <v>0</v>
      </c>
      <c r="AQ33" s="36">
        <f>IF(ISNUMBER([2]CI_Valeur!AO22),[2]CI_Valeur!AO22,0)-[2]Repart_Import!AO22</f>
        <v>0</v>
      </c>
      <c r="AR33" s="36">
        <f>IF(ISNUMBER([2]CI_Valeur!AP22),[2]CI_Valeur!AP22,0)-[2]Repart_Import!AP22</f>
        <v>0</v>
      </c>
      <c r="AS33" s="36">
        <f>IF(ISNUMBER([2]CI_Valeur!AQ22),[2]CI_Valeur!AQ22,0)-[2]Repart_Import!AQ22</f>
        <v>0</v>
      </c>
      <c r="AT33" s="36">
        <f>IF(ISNUMBER([2]CI_Valeur!AR22),[2]CI_Valeur!AR22,0)-[2]Repart_Import!AR22</f>
        <v>0</v>
      </c>
      <c r="AU33" s="36">
        <f>IF(ISNUMBER([2]CI_Valeur!AS22),[2]CI_Valeur!AS22,0)-[2]Repart_Import!AS22</f>
        <v>0</v>
      </c>
      <c r="AV33" s="36">
        <f>IF(ISNUMBER([2]CI_Valeur!AT22),[2]CI_Valeur!AT22,0)-[2]Repart_Import!AT22</f>
        <v>0</v>
      </c>
      <c r="AW33" s="36">
        <f>IF(ISNUMBER([2]CI_Valeur!AU22),[2]CI_Valeur!AU22,0)-[2]Repart_Import!AU22</f>
        <v>0</v>
      </c>
      <c r="AX33" s="36">
        <f>IF(ISNUMBER([2]CI_Valeur!AV22),[2]CI_Valeur!AV22,0)-[2]Repart_Import!AV22</f>
        <v>0</v>
      </c>
      <c r="AY33" s="36">
        <f>IF(ISNUMBER([2]CI_Valeur!AW22),[2]CI_Valeur!AW22,0)-[2]Repart_Import!AW22</f>
        <v>0</v>
      </c>
      <c r="AZ33" s="36">
        <f>IF(ISNUMBER([2]CI_Valeur!AX22),[2]CI_Valeur!AX22,0)-[2]Repart_Import!AX22</f>
        <v>0</v>
      </c>
      <c r="BA33" s="36">
        <f>IF(ISNUMBER([2]CI_Valeur!AY22),[2]CI_Valeur!AY22,0)-[2]Repart_Import!AY22</f>
        <v>0</v>
      </c>
      <c r="BB33" s="36">
        <f>IF(ISNUMBER([2]CI_Valeur!AZ22),[2]CI_Valeur!AZ22,0)-[2]Repart_Import!AZ22</f>
        <v>0</v>
      </c>
      <c r="BC33" s="36">
        <f>IF(ISNUMBER([2]CI_Valeur!BA22),[2]CI_Valeur!BA22,0)-[2]Repart_Import!BA22</f>
        <v>0</v>
      </c>
      <c r="BD33" s="36">
        <f>IF(ISNUMBER([2]CI_Valeur!BB22),[2]CI_Valeur!BB22,0)-[2]Repart_Import!BB22</f>
        <v>0</v>
      </c>
      <c r="BE33" s="36">
        <f>IF(ISNUMBER([2]CI_Valeur!BC22),[2]CI_Valeur!BC22,0)-[2]Repart_Import!BC22</f>
        <v>0</v>
      </c>
      <c r="BF33" s="36">
        <f>IF(ISNUMBER([2]CI_Valeur!BD22),[2]CI_Valeur!BD22,0)-[2]Repart_Import!BD22</f>
        <v>0</v>
      </c>
      <c r="BG33" s="36">
        <f>IF(ISNUMBER([2]CI_Valeur!BE22),[2]CI_Valeur!BE22,0)-[2]Repart_Import!BE22</f>
        <v>0</v>
      </c>
      <c r="BH33" s="36">
        <f>IF(ISNUMBER([2]CI_Valeur!BF22),[2]CI_Valeur!BF22,0)-[2]Repart_Import!BF22</f>
        <v>0</v>
      </c>
      <c r="BI33" s="37">
        <f>'[18]Marge TER'!$E$17</f>
        <v>0</v>
      </c>
      <c r="BJ33" s="38">
        <f>'[18]Marge TER'!$E$10</f>
        <v>36820</v>
      </c>
      <c r="BK33" s="39">
        <f>SUM([2]CI_Valeur!B22:BF22)</f>
        <v>179069.353</v>
      </c>
      <c r="BL33" s="39">
        <f t="shared" si="2"/>
        <v>215889.353</v>
      </c>
      <c r="BM33" s="38">
        <f>'[18]Marge TER'!$K$82</f>
        <v>0</v>
      </c>
      <c r="BN33" s="39">
        <f t="shared" si="3"/>
        <v>0</v>
      </c>
      <c r="BO33" s="40">
        <f t="shared" si="4"/>
        <v>0</v>
      </c>
      <c r="BP33" s="41">
        <v>16</v>
      </c>
      <c r="BQ33" s="40">
        <f t="shared" si="5"/>
        <v>1</v>
      </c>
      <c r="BU33" s="1" t="str">
        <f t="shared" si="1"/>
        <v>16 - Merrains</v>
      </c>
    </row>
    <row r="34" spans="3:73" ht="13.5" thickBot="1" x14ac:dyDescent="0.25">
      <c r="C34" s="42" t="s">
        <v>29</v>
      </c>
      <c r="D34" s="36">
        <f>IF(ISNUMBER([2]CI_Valeur!B23),[2]CI_Valeur!B23,0)-[2]Repart_Import!B23</f>
        <v>0</v>
      </c>
      <c r="E34" s="36">
        <f>IF(ISNUMBER([2]CI_Valeur!C23),[2]CI_Valeur!C23,0)-[2]Repart_Import!C23</f>
        <v>0</v>
      </c>
      <c r="F34" s="36">
        <f>IF(ISNUMBER([2]CI_Valeur!D23),[2]CI_Valeur!D23,0)-[2]Repart_Import!D23</f>
        <v>0</v>
      </c>
      <c r="G34" s="36">
        <f>IF(ISNUMBER([2]CI_Valeur!E23),[2]CI_Valeur!E23,0)-[2]Repart_Import!E23</f>
        <v>0</v>
      </c>
      <c r="H34" s="36">
        <f>IF(ISNUMBER([2]CI_Valeur!F23),[2]CI_Valeur!F23,0)-[2]Repart_Import!F23</f>
        <v>0</v>
      </c>
      <c r="I34" s="36">
        <f>IF(ISNUMBER([2]CI_Valeur!G23),[2]CI_Valeur!G23,0)-[2]Repart_Import!G23</f>
        <v>0</v>
      </c>
      <c r="J34" s="36">
        <f>IF(ISNUMBER([2]CI_Valeur!H23),[2]CI_Valeur!H23,0)-[2]Repart_Import!H23</f>
        <v>0</v>
      </c>
      <c r="K34" s="36">
        <f>IF(ISNUMBER([2]CI_Valeur!I23),[2]CI_Valeur!I23,0)-[2]Repart_Import!I23</f>
        <v>0</v>
      </c>
      <c r="L34" s="36">
        <f>IF(ISNUMBER([2]CI_Valeur!J23),[2]CI_Valeur!J23,0)-[2]Repart_Import!J23</f>
        <v>0</v>
      </c>
      <c r="M34" s="36">
        <f>IF(ISNUMBER([2]CI_Valeur!K23),[2]CI_Valeur!K23,0)-[2]Repart_Import!K23</f>
        <v>0</v>
      </c>
      <c r="N34" s="36">
        <f>IF(ISNUMBER([2]CI_Valeur!L23),[2]CI_Valeur!L23,0)-[2]Repart_Import!L23</f>
        <v>0</v>
      </c>
      <c r="O34" s="36">
        <f>IF(ISNUMBER([2]CI_Valeur!M23),[2]CI_Valeur!M23,0)-[2]Repart_Import!M23</f>
        <v>0</v>
      </c>
      <c r="P34" s="36">
        <f>IF(ISNUMBER([2]CI_Valeur!N23),[2]CI_Valeur!N23,0)-[2]Repart_Import!N23</f>
        <v>0</v>
      </c>
      <c r="Q34" s="36">
        <f>IF(ISNUMBER([2]CI_Valeur!O23),[2]CI_Valeur!O23,0)-[2]Repart_Import!O23</f>
        <v>0</v>
      </c>
      <c r="R34" s="36">
        <f>IF(ISNUMBER([2]CI_Valeur!P23),[2]CI_Valeur!P23,0)-[2]Repart_Import!P23</f>
        <v>0</v>
      </c>
      <c r="S34" s="36">
        <f>IF(ISNUMBER([2]CI_Valeur!Q23),[2]CI_Valeur!Q23,0)-[2]Repart_Import!Q23</f>
        <v>0</v>
      </c>
      <c r="T34" s="36">
        <f>IF(ISNUMBER([2]CI_Valeur!R23),[2]CI_Valeur!R23,0)-[2]Repart_Import!R23</f>
        <v>0</v>
      </c>
      <c r="U34" s="36">
        <f>IF(ISNUMBER([2]CI_Valeur!S23),[2]CI_Valeur!S23,0)-[2]Repart_Import!S23</f>
        <v>0</v>
      </c>
      <c r="V34" s="36">
        <f>IF(ISNUMBER([2]CI_Valeur!T23),[2]CI_Valeur!T23,0)-[2]Repart_Import!T23</f>
        <v>0</v>
      </c>
      <c r="W34" s="36">
        <f>IF(ISNUMBER([2]CI_Valeur!U23),[2]CI_Valeur!U23,0)-[2]Repart_Import!U23</f>
        <v>0</v>
      </c>
      <c r="X34" s="36">
        <f>IF(ISNUMBER([2]CI_Valeur!V23),[2]CI_Valeur!V23,0)-[2]Repart_Import!V23</f>
        <v>0</v>
      </c>
      <c r="Y34" s="36">
        <f>IF(ISNUMBER([2]CI_Valeur!W23),[2]CI_Valeur!W23,0)-[2]Repart_Import!W23</f>
        <v>25280.128999999994</v>
      </c>
      <c r="Z34" s="36">
        <f>IF(ISNUMBER([2]CI_Valeur!X23),[2]CI_Valeur!X23,0)-[2]Repart_Import!X23</f>
        <v>0</v>
      </c>
      <c r="AA34" s="36">
        <f>IF(ISNUMBER([2]CI_Valeur!Y23),[2]CI_Valeur!Y23,0)-[2]Repart_Import!Y23</f>
        <v>0</v>
      </c>
      <c r="AB34" s="36">
        <f>IF(ISNUMBER([2]CI_Valeur!Z23),[2]CI_Valeur!Z23,0)-[2]Repart_Import!Z23</f>
        <v>0</v>
      </c>
      <c r="AC34" s="36">
        <f>IF(ISNUMBER([2]CI_Valeur!AA23),[2]CI_Valeur!AA23,0)-[2]Repart_Import!AA23</f>
        <v>0</v>
      </c>
      <c r="AD34" s="36">
        <f>IF(ISNUMBER([2]CI_Valeur!AB23),[2]CI_Valeur!AB23,0)-[2]Repart_Import!AB23</f>
        <v>0</v>
      </c>
      <c r="AE34" s="36">
        <f>IF(ISNUMBER([2]CI_Valeur!AC23),[2]CI_Valeur!AC23,0)-[2]Repart_Import!AC23</f>
        <v>0</v>
      </c>
      <c r="AF34" s="36">
        <f>IF(ISNUMBER([2]CI_Valeur!AD23),[2]CI_Valeur!AD23,0)-[2]Repart_Import!AD23</f>
        <v>0</v>
      </c>
      <c r="AG34" s="36">
        <f>IF(ISNUMBER([2]CI_Valeur!AE23),[2]CI_Valeur!AE23,0)-[2]Repart_Import!AE23</f>
        <v>0</v>
      </c>
      <c r="AH34" s="36">
        <f>IF(ISNUMBER([2]CI_Valeur!AF23),[2]CI_Valeur!AF23,0)-[2]Repart_Import!AF23</f>
        <v>0</v>
      </c>
      <c r="AI34" s="36">
        <f>IF(ISNUMBER([2]CI_Valeur!AG23),[2]CI_Valeur!AG23,0)-[2]Repart_Import!AG23</f>
        <v>0</v>
      </c>
      <c r="AJ34" s="36">
        <f>IF(ISNUMBER([2]CI_Valeur!AH23),[2]CI_Valeur!AH23,0)-[2]Repart_Import!AH23</f>
        <v>0</v>
      </c>
      <c r="AK34" s="36">
        <f>IF(ISNUMBER([2]CI_Valeur!AI23),[2]CI_Valeur!AI23,0)-[2]Repart_Import!AI23</f>
        <v>0</v>
      </c>
      <c r="AL34" s="36">
        <f>IF(ISNUMBER([2]CI_Valeur!AJ23),[2]CI_Valeur!AJ23,0)-[2]Repart_Import!AJ23</f>
        <v>0</v>
      </c>
      <c r="AM34" s="36">
        <f>IF(ISNUMBER([2]CI_Valeur!AK23),[2]CI_Valeur!AK23,0)-[2]Repart_Import!AK23</f>
        <v>0</v>
      </c>
      <c r="AN34" s="36">
        <f>IF(ISNUMBER([2]CI_Valeur!AL23),[2]CI_Valeur!AL23,0)-[2]Repart_Import!AL23</f>
        <v>0</v>
      </c>
      <c r="AO34" s="36">
        <f>IF(ISNUMBER([2]CI_Valeur!AM23),[2]CI_Valeur!AM23,0)-[2]Repart_Import!AM23</f>
        <v>0</v>
      </c>
      <c r="AP34" s="36">
        <f>IF(ISNUMBER([2]CI_Valeur!AN23),[2]CI_Valeur!AN23,0)-[2]Repart_Import!AN23</f>
        <v>0</v>
      </c>
      <c r="AQ34" s="36">
        <f>IF(ISNUMBER([2]CI_Valeur!AO23),[2]CI_Valeur!AO23,0)-[2]Repart_Import!AO23</f>
        <v>0</v>
      </c>
      <c r="AR34" s="36">
        <f>IF(ISNUMBER([2]CI_Valeur!AP23),[2]CI_Valeur!AP23,0)-[2]Repart_Import!AP23</f>
        <v>0</v>
      </c>
      <c r="AS34" s="36">
        <f>IF(ISNUMBER([2]CI_Valeur!AQ23),[2]CI_Valeur!AQ23,0)-[2]Repart_Import!AQ23</f>
        <v>0</v>
      </c>
      <c r="AT34" s="36">
        <f>IF(ISNUMBER([2]CI_Valeur!AR23),[2]CI_Valeur!AR23,0)-[2]Repart_Import!AR23</f>
        <v>0</v>
      </c>
      <c r="AU34" s="36">
        <f>IF(ISNUMBER([2]CI_Valeur!AS23),[2]CI_Valeur!AS23,0)-[2]Repart_Import!AS23</f>
        <v>0</v>
      </c>
      <c r="AV34" s="36">
        <f>IF(ISNUMBER([2]CI_Valeur!AT23),[2]CI_Valeur!AT23,0)-[2]Repart_Import!AT23</f>
        <v>0</v>
      </c>
      <c r="AW34" s="36">
        <f>IF(ISNUMBER([2]CI_Valeur!AU23),[2]CI_Valeur!AU23,0)-[2]Repart_Import!AU23</f>
        <v>0</v>
      </c>
      <c r="AX34" s="36">
        <f>IF(ISNUMBER([2]CI_Valeur!AV23),[2]CI_Valeur!AV23,0)-[2]Repart_Import!AV23</f>
        <v>0</v>
      </c>
      <c r="AY34" s="36">
        <f>IF(ISNUMBER([2]CI_Valeur!AW23),[2]CI_Valeur!AW23,0)-[2]Repart_Import!AW23</f>
        <v>0</v>
      </c>
      <c r="AZ34" s="36">
        <f>IF(ISNUMBER([2]CI_Valeur!AX23),[2]CI_Valeur!AX23,0)-[2]Repart_Import!AX23</f>
        <v>0</v>
      </c>
      <c r="BA34" s="36">
        <f>IF(ISNUMBER([2]CI_Valeur!AY23),[2]CI_Valeur!AY23,0)-[2]Repart_Import!AY23</f>
        <v>0</v>
      </c>
      <c r="BB34" s="36">
        <f>IF(ISNUMBER([2]CI_Valeur!AZ23),[2]CI_Valeur!AZ23,0)-[2]Repart_Import!AZ23</f>
        <v>0</v>
      </c>
      <c r="BC34" s="36">
        <f>IF(ISNUMBER([2]CI_Valeur!BA23),[2]CI_Valeur!BA23,0)-[2]Repart_Import!BA23</f>
        <v>0</v>
      </c>
      <c r="BD34" s="36">
        <f>IF(ISNUMBER([2]CI_Valeur!BB23),[2]CI_Valeur!BB23,0)-[2]Repart_Import!BB23</f>
        <v>0</v>
      </c>
      <c r="BE34" s="36">
        <f>IF(ISNUMBER([2]CI_Valeur!BC23),[2]CI_Valeur!BC23,0)-[2]Repart_Import!BC23</f>
        <v>0</v>
      </c>
      <c r="BF34" s="36">
        <f>IF(ISNUMBER([2]CI_Valeur!BD23),[2]CI_Valeur!BD23,0)-[2]Repart_Import!BD23</f>
        <v>0</v>
      </c>
      <c r="BG34" s="36">
        <f>IF(ISNUMBER([2]CI_Valeur!BE23),[2]CI_Valeur!BE23,0)-[2]Repart_Import!BE23</f>
        <v>0</v>
      </c>
      <c r="BH34" s="36">
        <f>IF(ISNUMBER([2]CI_Valeur!BF23),[2]CI_Valeur!BF23,0)-[2]Repart_Import!BF23</f>
        <v>0</v>
      </c>
      <c r="BI34" s="37">
        <f>'[19]Marge TER'!$E$17</f>
        <v>0</v>
      </c>
      <c r="BJ34" s="38">
        <f>'[19]Marge TER'!$E$10</f>
        <v>24357.526999999998</v>
      </c>
      <c r="BK34" s="39">
        <f>SUM([2]CI_Valeur!B23:BF23)</f>
        <v>33702.255999999994</v>
      </c>
      <c r="BL34" s="39">
        <f t="shared" si="2"/>
        <v>58059.782999999996</v>
      </c>
      <c r="BM34" s="38">
        <f>'[19]Marge TER'!$K$82</f>
        <v>0</v>
      </c>
      <c r="BN34" s="39">
        <f t="shared" si="3"/>
        <v>0</v>
      </c>
      <c r="BO34" s="40">
        <f t="shared" si="4"/>
        <v>0</v>
      </c>
      <c r="BP34" s="41">
        <v>17</v>
      </c>
      <c r="BQ34" s="40">
        <f t="shared" si="5"/>
        <v>0.75010198130356598</v>
      </c>
      <c r="BU34" s="1" t="str">
        <f t="shared" si="1"/>
        <v>17 - Autres types de sciage</v>
      </c>
    </row>
    <row r="35" spans="3:73" ht="13.5" thickBot="1" x14ac:dyDescent="0.25">
      <c r="C35" s="42" t="s">
        <v>30</v>
      </c>
      <c r="D35" s="36">
        <f>IF(ISNUMBER([2]CI_Valeur!B24),[2]CI_Valeur!B24,0)-[2]Repart_Import!B24</f>
        <v>0</v>
      </c>
      <c r="E35" s="36">
        <f>IF(ISNUMBER([2]CI_Valeur!C24),[2]CI_Valeur!C24,0)-[2]Repart_Import!C24</f>
        <v>0</v>
      </c>
      <c r="F35" s="36">
        <f>IF(ISNUMBER([2]CI_Valeur!D24),[2]CI_Valeur!D24,0)-[2]Repart_Import!D24</f>
        <v>0</v>
      </c>
      <c r="G35" s="36">
        <f>IF(ISNUMBER([2]CI_Valeur!E24),[2]CI_Valeur!E24,0)-[2]Repart_Import!E24</f>
        <v>0</v>
      </c>
      <c r="H35" s="36">
        <f>IF(ISNUMBER([2]CI_Valeur!F24),[2]CI_Valeur!F24,0)-[2]Repart_Import!F24</f>
        <v>0</v>
      </c>
      <c r="I35" s="36">
        <f>IF(ISNUMBER([2]CI_Valeur!G24),[2]CI_Valeur!G24,0)-[2]Repart_Import!G24</f>
        <v>0</v>
      </c>
      <c r="J35" s="36">
        <f>IF(ISNUMBER([2]CI_Valeur!H24),[2]CI_Valeur!H24,0)-[2]Repart_Import!H24</f>
        <v>0</v>
      </c>
      <c r="K35" s="36">
        <f>IF(ISNUMBER([2]CI_Valeur!I24),[2]CI_Valeur!I24,0)-[2]Repart_Import!I24</f>
        <v>0</v>
      </c>
      <c r="L35" s="36">
        <f>IF(ISNUMBER([2]CI_Valeur!J24),[2]CI_Valeur!J24,0)-[2]Repart_Import!J24</f>
        <v>0</v>
      </c>
      <c r="M35" s="36">
        <f>IF(ISNUMBER([2]CI_Valeur!K24),[2]CI_Valeur!K24,0)-[2]Repart_Import!K24</f>
        <v>0</v>
      </c>
      <c r="N35" s="36">
        <f>IF(ISNUMBER([2]CI_Valeur!L24),[2]CI_Valeur!L24,0)-[2]Repart_Import!L24</f>
        <v>0</v>
      </c>
      <c r="O35" s="36">
        <f>IF(ISNUMBER([2]CI_Valeur!M24),[2]CI_Valeur!M24,0)-[2]Repart_Import!M24</f>
        <v>0</v>
      </c>
      <c r="P35" s="36">
        <f>IF(ISNUMBER([2]CI_Valeur!N24),[2]CI_Valeur!N24,0)-[2]Repart_Import!N24</f>
        <v>0</v>
      </c>
      <c r="Q35" s="36">
        <f>IF(ISNUMBER([2]CI_Valeur!O24),[2]CI_Valeur!O24,0)-[2]Repart_Import!O24</f>
        <v>0</v>
      </c>
      <c r="R35" s="36">
        <f>IF(ISNUMBER([2]CI_Valeur!P24),[2]CI_Valeur!P24,0)-[2]Repart_Import!P24</f>
        <v>0</v>
      </c>
      <c r="S35" s="36">
        <f>IF(ISNUMBER([2]CI_Valeur!Q24),[2]CI_Valeur!Q24,0)-[2]Repart_Import!Q24</f>
        <v>0</v>
      </c>
      <c r="T35" s="36">
        <f>IF(ISNUMBER([2]CI_Valeur!R24),[2]CI_Valeur!R24,0)-[2]Repart_Import!R24</f>
        <v>0</v>
      </c>
      <c r="U35" s="36">
        <f>IF(ISNUMBER([2]CI_Valeur!S24),[2]CI_Valeur!S24,0)-[2]Repart_Import!S24</f>
        <v>0</v>
      </c>
      <c r="V35" s="36">
        <f>IF(ISNUMBER([2]CI_Valeur!T24),[2]CI_Valeur!T24,0)-[2]Repart_Import!T24</f>
        <v>0</v>
      </c>
      <c r="W35" s="36">
        <f>IF(ISNUMBER([2]CI_Valeur!U24),[2]CI_Valeur!U24,0)-[2]Repart_Import!U24</f>
        <v>0</v>
      </c>
      <c r="X35" s="36">
        <f>IF(ISNUMBER([2]CI_Valeur!V24),[2]CI_Valeur!V24,0)-[2]Repart_Import!V24</f>
        <v>0</v>
      </c>
      <c r="Y35" s="36">
        <f>IF(ISNUMBER([2]CI_Valeur!W24),[2]CI_Valeur!W24,0)-[2]Repart_Import!W24</f>
        <v>0</v>
      </c>
      <c r="Z35" s="36">
        <f>IF(ISNUMBER([2]CI_Valeur!X24),[2]CI_Valeur!X24,0)-[2]Repart_Import!X24</f>
        <v>0</v>
      </c>
      <c r="AA35" s="36">
        <f>IF(ISNUMBER([2]CI_Valeur!Y24),[2]CI_Valeur!Y24,0)-[2]Repart_Import!Y24</f>
        <v>33887.98599999999</v>
      </c>
      <c r="AB35" s="36">
        <f>IF(ISNUMBER([2]CI_Valeur!Z24),[2]CI_Valeur!Z24,0)-[2]Repart_Import!Z24</f>
        <v>0</v>
      </c>
      <c r="AC35" s="36">
        <f>IF(ISNUMBER([2]CI_Valeur!AA24),[2]CI_Valeur!AA24,0)-[2]Repart_Import!AA24</f>
        <v>0</v>
      </c>
      <c r="AD35" s="36">
        <f>IF(ISNUMBER([2]CI_Valeur!AB24),[2]CI_Valeur!AB24,0)-[2]Repart_Import!AB24</f>
        <v>0</v>
      </c>
      <c r="AE35" s="36">
        <f>IF(ISNUMBER([2]CI_Valeur!AC24),[2]CI_Valeur!AC24,0)-[2]Repart_Import!AC24</f>
        <v>0</v>
      </c>
      <c r="AF35" s="36">
        <f>IF(ISNUMBER([2]CI_Valeur!AD24),[2]CI_Valeur!AD24,0)-[2]Repart_Import!AD24</f>
        <v>0</v>
      </c>
      <c r="AG35" s="36">
        <f>IF(ISNUMBER([2]CI_Valeur!AE24),[2]CI_Valeur!AE24,0)-[2]Repart_Import!AE24</f>
        <v>0</v>
      </c>
      <c r="AH35" s="36">
        <f>IF(ISNUMBER([2]CI_Valeur!AF24),[2]CI_Valeur!AF24,0)-[2]Repart_Import!AF24</f>
        <v>0</v>
      </c>
      <c r="AI35" s="36">
        <f>IF(ISNUMBER([2]CI_Valeur!AG24),[2]CI_Valeur!AG24,0)-[2]Repart_Import!AG24</f>
        <v>0</v>
      </c>
      <c r="AJ35" s="36">
        <f>IF(ISNUMBER([2]CI_Valeur!AH24),[2]CI_Valeur!AH24,0)-[2]Repart_Import!AH24</f>
        <v>0</v>
      </c>
      <c r="AK35" s="36">
        <f>IF(ISNUMBER([2]CI_Valeur!AI24),[2]CI_Valeur!AI24,0)-[2]Repart_Import!AI24</f>
        <v>0</v>
      </c>
      <c r="AL35" s="36">
        <f>IF(ISNUMBER([2]CI_Valeur!AJ24),[2]CI_Valeur!AJ24,0)-[2]Repart_Import!AJ24</f>
        <v>0</v>
      </c>
      <c r="AM35" s="36">
        <f>IF(ISNUMBER([2]CI_Valeur!AK24),[2]CI_Valeur!AK24,0)-[2]Repart_Import!AK24</f>
        <v>49621.816065842177</v>
      </c>
      <c r="AN35" s="36">
        <f>IF(ISNUMBER([2]CI_Valeur!AL24),[2]CI_Valeur!AL24,0)-[2]Repart_Import!AL24</f>
        <v>0</v>
      </c>
      <c r="AO35" s="36">
        <f>IF(ISNUMBER([2]CI_Valeur!AM24),[2]CI_Valeur!AM24,0)-[2]Repart_Import!AM24</f>
        <v>0</v>
      </c>
      <c r="AP35" s="36">
        <f>IF(ISNUMBER([2]CI_Valeur!AN24),[2]CI_Valeur!AN24,0)-[2]Repart_Import!AN24</f>
        <v>2226.6435986159167</v>
      </c>
      <c r="AQ35" s="36">
        <f>IF(ISNUMBER([2]CI_Valeur!AO24),[2]CI_Valeur!AO24,0)-[2]Repart_Import!AO24</f>
        <v>0</v>
      </c>
      <c r="AR35" s="36">
        <f>IF(ISNUMBER([2]CI_Valeur!AP24),[2]CI_Valeur!AP24,0)-[2]Repart_Import!AP24</f>
        <v>0</v>
      </c>
      <c r="AS35" s="36">
        <f>IF(ISNUMBER([2]CI_Valeur!AQ24),[2]CI_Valeur!AQ24,0)-[2]Repart_Import!AQ24</f>
        <v>0</v>
      </c>
      <c r="AT35" s="36">
        <f>IF(ISNUMBER([2]CI_Valeur!AR24),[2]CI_Valeur!AR24,0)-[2]Repart_Import!AR24</f>
        <v>0</v>
      </c>
      <c r="AU35" s="36">
        <f>IF(ISNUMBER([2]CI_Valeur!AS24),[2]CI_Valeur!AS24,0)-[2]Repart_Import!AS24</f>
        <v>0</v>
      </c>
      <c r="AV35" s="36">
        <f>IF(ISNUMBER([2]CI_Valeur!AT24),[2]CI_Valeur!AT24,0)-[2]Repart_Import!AT24</f>
        <v>0</v>
      </c>
      <c r="AW35" s="36">
        <f>IF(ISNUMBER([2]CI_Valeur!AU24),[2]CI_Valeur!AU24,0)-[2]Repart_Import!AU24</f>
        <v>0</v>
      </c>
      <c r="AX35" s="36">
        <f>IF(ISNUMBER([2]CI_Valeur!AV24),[2]CI_Valeur!AV24,0)-[2]Repart_Import!AV24</f>
        <v>0</v>
      </c>
      <c r="AY35" s="36">
        <f>IF(ISNUMBER([2]CI_Valeur!AW24),[2]CI_Valeur!AW24,0)-[2]Repart_Import!AW24</f>
        <v>0</v>
      </c>
      <c r="AZ35" s="36">
        <f>IF(ISNUMBER([2]CI_Valeur!AX24),[2]CI_Valeur!AX24,0)-[2]Repart_Import!AX24</f>
        <v>0</v>
      </c>
      <c r="BA35" s="36">
        <f>IF(ISNUMBER([2]CI_Valeur!AY24),[2]CI_Valeur!AY24,0)-[2]Repart_Import!AY24</f>
        <v>0</v>
      </c>
      <c r="BB35" s="36">
        <f>IF(ISNUMBER([2]CI_Valeur!AZ24),[2]CI_Valeur!AZ24,0)-[2]Repart_Import!AZ24</f>
        <v>0</v>
      </c>
      <c r="BC35" s="36">
        <f>IF(ISNUMBER([2]CI_Valeur!BA24),[2]CI_Valeur!BA24,0)-[2]Repart_Import!BA24</f>
        <v>0</v>
      </c>
      <c r="BD35" s="36">
        <f>IF(ISNUMBER([2]CI_Valeur!BB24),[2]CI_Valeur!BB24,0)-[2]Repart_Import!BB24</f>
        <v>0</v>
      </c>
      <c r="BE35" s="36">
        <f>IF(ISNUMBER([2]CI_Valeur!BC24),[2]CI_Valeur!BC24,0)-[2]Repart_Import!BC24</f>
        <v>0</v>
      </c>
      <c r="BF35" s="36">
        <f>IF(ISNUMBER([2]CI_Valeur!BD24),[2]CI_Valeur!BD24,0)-[2]Repart_Import!BD24</f>
        <v>0</v>
      </c>
      <c r="BG35" s="36">
        <f>IF(ISNUMBER([2]CI_Valeur!BE24),[2]CI_Valeur!BE24,0)-[2]Repart_Import!BE24</f>
        <v>0</v>
      </c>
      <c r="BH35" s="36">
        <f>IF(ISNUMBER([2]CI_Valeur!BF24),[2]CI_Valeur!BF24,0)-[2]Repart_Import!BF24</f>
        <v>0</v>
      </c>
      <c r="BI35" s="37">
        <f>'[20]Marge TER'!$E$17</f>
        <v>0</v>
      </c>
      <c r="BJ35" s="38">
        <f>'[20]Marge TER'!$E$10</f>
        <v>8689.1679999999997</v>
      </c>
      <c r="BK35" s="39">
        <f>SUM([2]CI_Valeur!B24:BF24)</f>
        <v>104948.70966445809</v>
      </c>
      <c r="BL35" s="39">
        <f t="shared" si="2"/>
        <v>113637.87766445809</v>
      </c>
      <c r="BM35" s="38">
        <f>'[20]Marge TER'!$K$82</f>
        <v>0</v>
      </c>
      <c r="BN35" s="39">
        <f t="shared" si="3"/>
        <v>3.4355419047642499E-3</v>
      </c>
      <c r="BO35" s="40">
        <f t="shared" si="4"/>
        <v>0</v>
      </c>
      <c r="BP35" s="41">
        <v>18</v>
      </c>
      <c r="BQ35" s="40">
        <f t="shared" si="5"/>
        <v>0.81693664045509862</v>
      </c>
      <c r="BU35" s="1" t="str">
        <f t="shared" si="1"/>
        <v>18 - Produits connexes du sciage destinés à la trituration</v>
      </c>
    </row>
    <row r="36" spans="3:73" ht="13.5" thickBot="1" x14ac:dyDescent="0.25">
      <c r="C36" s="42" t="s">
        <v>31</v>
      </c>
      <c r="D36" s="36">
        <f>IF(ISNUMBER([2]CI_Valeur!B25),[2]CI_Valeur!B25,0)-[2]Repart_Import!B25</f>
        <v>0</v>
      </c>
      <c r="E36" s="36">
        <f>IF(ISNUMBER([2]CI_Valeur!C25),[2]CI_Valeur!C25,0)-[2]Repart_Import!C25</f>
        <v>0</v>
      </c>
      <c r="F36" s="36">
        <f>IF(ISNUMBER([2]CI_Valeur!D25),[2]CI_Valeur!D25,0)-[2]Repart_Import!D25</f>
        <v>0</v>
      </c>
      <c r="G36" s="36">
        <f>IF(ISNUMBER([2]CI_Valeur!E25),[2]CI_Valeur!E25,0)-[2]Repart_Import!E25</f>
        <v>0</v>
      </c>
      <c r="H36" s="36">
        <f>IF(ISNUMBER([2]CI_Valeur!F25),[2]CI_Valeur!F25,0)-[2]Repart_Import!F25</f>
        <v>0</v>
      </c>
      <c r="I36" s="36">
        <f>IF(ISNUMBER([2]CI_Valeur!G25),[2]CI_Valeur!G25,0)-[2]Repart_Import!G25</f>
        <v>0</v>
      </c>
      <c r="J36" s="36">
        <f>IF(ISNUMBER([2]CI_Valeur!H25),[2]CI_Valeur!H25,0)-[2]Repart_Import!H25</f>
        <v>0</v>
      </c>
      <c r="K36" s="36">
        <f>IF(ISNUMBER([2]CI_Valeur!I25),[2]CI_Valeur!I25,0)-[2]Repart_Import!I25</f>
        <v>0</v>
      </c>
      <c r="L36" s="36">
        <f>IF(ISNUMBER([2]CI_Valeur!J25),[2]CI_Valeur!J25,0)-[2]Repart_Import!J25</f>
        <v>0</v>
      </c>
      <c r="M36" s="36">
        <f>IF(ISNUMBER([2]CI_Valeur!K25),[2]CI_Valeur!K25,0)-[2]Repart_Import!K25</f>
        <v>0</v>
      </c>
      <c r="N36" s="36">
        <f>IF(ISNUMBER([2]CI_Valeur!L25),[2]CI_Valeur!L25,0)-[2]Repart_Import!L25</f>
        <v>0</v>
      </c>
      <c r="O36" s="36">
        <f>IF(ISNUMBER([2]CI_Valeur!M25),[2]CI_Valeur!M25,0)-[2]Repart_Import!M25</f>
        <v>0</v>
      </c>
      <c r="P36" s="36">
        <f>IF(ISNUMBER([2]CI_Valeur!N25),[2]CI_Valeur!N25,0)-[2]Repart_Import!N25</f>
        <v>0</v>
      </c>
      <c r="Q36" s="36">
        <f>IF(ISNUMBER([2]CI_Valeur!O25),[2]CI_Valeur!O25,0)-[2]Repart_Import!O25</f>
        <v>0</v>
      </c>
      <c r="R36" s="36">
        <f>IF(ISNUMBER([2]CI_Valeur!P25),[2]CI_Valeur!P25,0)-[2]Repart_Import!P25</f>
        <v>0</v>
      </c>
      <c r="S36" s="36">
        <f>IF(ISNUMBER([2]CI_Valeur!Q25),[2]CI_Valeur!Q25,0)-[2]Repart_Import!Q25</f>
        <v>0</v>
      </c>
      <c r="T36" s="36">
        <f>IF(ISNUMBER([2]CI_Valeur!R25),[2]CI_Valeur!R25,0)-[2]Repart_Import!R25</f>
        <v>0</v>
      </c>
      <c r="U36" s="36">
        <f>IF(ISNUMBER([2]CI_Valeur!S25),[2]CI_Valeur!S25,0)-[2]Repart_Import!S25</f>
        <v>0</v>
      </c>
      <c r="V36" s="36">
        <f>IF(ISNUMBER([2]CI_Valeur!T25),[2]CI_Valeur!T25,0)-[2]Repart_Import!T25</f>
        <v>0</v>
      </c>
      <c r="W36" s="36">
        <f>IF(ISNUMBER([2]CI_Valeur!U25),[2]CI_Valeur!U25,0)-[2]Repart_Import!U25</f>
        <v>0</v>
      </c>
      <c r="X36" s="36">
        <f>IF(ISNUMBER([2]CI_Valeur!V25),[2]CI_Valeur!V25,0)-[2]Repart_Import!V25</f>
        <v>0</v>
      </c>
      <c r="Y36" s="36">
        <f>IF(ISNUMBER([2]CI_Valeur!W25),[2]CI_Valeur!W25,0)-[2]Repart_Import!W25</f>
        <v>0</v>
      </c>
      <c r="Z36" s="36">
        <f>IF(ISNUMBER([2]CI_Valeur!X25),[2]CI_Valeur!X25,0)-[2]Repart_Import!X25</f>
        <v>68293.897279355559</v>
      </c>
      <c r="AA36" s="36">
        <f>IF(ISNUMBER([2]CI_Valeur!Y25),[2]CI_Valeur!Y25,0)-[2]Repart_Import!Y25</f>
        <v>0</v>
      </c>
      <c r="AB36" s="36">
        <f>IF(ISNUMBER([2]CI_Valeur!Z25),[2]CI_Valeur!Z25,0)-[2]Repart_Import!Z25</f>
        <v>0</v>
      </c>
      <c r="AC36" s="36">
        <f>IF(ISNUMBER([2]CI_Valeur!AA25),[2]CI_Valeur!AA25,0)-[2]Repart_Import!AA25</f>
        <v>0</v>
      </c>
      <c r="AD36" s="36">
        <f>IF(ISNUMBER([2]CI_Valeur!AB25),[2]CI_Valeur!AB25,0)-[2]Repart_Import!AB25</f>
        <v>0</v>
      </c>
      <c r="AE36" s="36">
        <f>IF(ISNUMBER([2]CI_Valeur!AC25),[2]CI_Valeur!AC25,0)-[2]Repart_Import!AC25</f>
        <v>0</v>
      </c>
      <c r="AF36" s="36">
        <f>IF(ISNUMBER([2]CI_Valeur!AD25),[2]CI_Valeur!AD25,0)-[2]Repart_Import!AD25</f>
        <v>0</v>
      </c>
      <c r="AG36" s="36">
        <f>IF(ISNUMBER([2]CI_Valeur!AE25),[2]CI_Valeur!AE25,0)-[2]Repart_Import!AE25</f>
        <v>0</v>
      </c>
      <c r="AH36" s="36">
        <f>IF(ISNUMBER([2]CI_Valeur!AF25),[2]CI_Valeur!AF25,0)-[2]Repart_Import!AF25</f>
        <v>0</v>
      </c>
      <c r="AI36" s="36">
        <f>IF(ISNUMBER([2]CI_Valeur!AG25),[2]CI_Valeur!AG25,0)-[2]Repart_Import!AG25</f>
        <v>0</v>
      </c>
      <c r="AJ36" s="36">
        <f>IF(ISNUMBER([2]CI_Valeur!AH25),[2]CI_Valeur!AH25,0)-[2]Repart_Import!AH25</f>
        <v>0</v>
      </c>
      <c r="AK36" s="36">
        <f>IF(ISNUMBER([2]CI_Valeur!AI25),[2]CI_Valeur!AI25,0)-[2]Repart_Import!AI25</f>
        <v>0</v>
      </c>
      <c r="AL36" s="36">
        <f>IF(ISNUMBER([2]CI_Valeur!AJ25),[2]CI_Valeur!AJ25,0)-[2]Repart_Import!AJ25</f>
        <v>0</v>
      </c>
      <c r="AM36" s="36">
        <f>IF(ISNUMBER([2]CI_Valeur!AK25),[2]CI_Valeur!AK25,0)-[2]Repart_Import!AK25</f>
        <v>0</v>
      </c>
      <c r="AN36" s="36">
        <f>IF(ISNUMBER([2]CI_Valeur!AL25),[2]CI_Valeur!AL25,0)-[2]Repart_Import!AL25</f>
        <v>0</v>
      </c>
      <c r="AO36" s="36">
        <f>IF(ISNUMBER([2]CI_Valeur!AM25),[2]CI_Valeur!AM25,0)-[2]Repart_Import!AM25</f>
        <v>0</v>
      </c>
      <c r="AP36" s="36">
        <f>IF(ISNUMBER([2]CI_Valeur!AN25),[2]CI_Valeur!AN25,0)-[2]Repart_Import!AN25</f>
        <v>0</v>
      </c>
      <c r="AQ36" s="36">
        <f>IF(ISNUMBER([2]CI_Valeur!AO25),[2]CI_Valeur!AO25,0)-[2]Repart_Import!AO25</f>
        <v>0</v>
      </c>
      <c r="AR36" s="36">
        <f>IF(ISNUMBER([2]CI_Valeur!AP25),[2]CI_Valeur!AP25,0)-[2]Repart_Import!AP25</f>
        <v>0</v>
      </c>
      <c r="AS36" s="36">
        <f>IF(ISNUMBER([2]CI_Valeur!AQ25),[2]CI_Valeur!AQ25,0)-[2]Repart_Import!AQ25</f>
        <v>18975.245449884358</v>
      </c>
      <c r="AT36" s="36">
        <f>IF(ISNUMBER([2]CI_Valeur!AR25),[2]CI_Valeur!AR25,0)-[2]Repart_Import!AR25</f>
        <v>0</v>
      </c>
      <c r="AU36" s="36">
        <f>IF(ISNUMBER([2]CI_Valeur!AS25),[2]CI_Valeur!AS25,0)-[2]Repart_Import!AS25</f>
        <v>0</v>
      </c>
      <c r="AV36" s="36">
        <f>IF(ISNUMBER([2]CI_Valeur!AT25),[2]CI_Valeur!AT25,0)-[2]Repart_Import!AT25</f>
        <v>0</v>
      </c>
      <c r="AW36" s="36">
        <f>IF(ISNUMBER([2]CI_Valeur!AU25),[2]CI_Valeur!AU25,0)-[2]Repart_Import!AU25</f>
        <v>0</v>
      </c>
      <c r="AX36" s="36">
        <f>IF(ISNUMBER([2]CI_Valeur!AV25),[2]CI_Valeur!AV25,0)-[2]Repart_Import!AV25</f>
        <v>0</v>
      </c>
      <c r="AY36" s="36">
        <f>IF(ISNUMBER([2]CI_Valeur!AW25),[2]CI_Valeur!AW25,0)-[2]Repart_Import!AW25</f>
        <v>0</v>
      </c>
      <c r="AZ36" s="36">
        <f>IF(ISNUMBER([2]CI_Valeur!AX25),[2]CI_Valeur!AX25,0)-[2]Repart_Import!AX25</f>
        <v>0</v>
      </c>
      <c r="BA36" s="36">
        <f>IF(ISNUMBER([2]CI_Valeur!AY25),[2]CI_Valeur!AY25,0)-[2]Repart_Import!AY25</f>
        <v>0</v>
      </c>
      <c r="BB36" s="36">
        <f>IF(ISNUMBER([2]CI_Valeur!AZ25),[2]CI_Valeur!AZ25,0)-[2]Repart_Import!AZ25</f>
        <v>0</v>
      </c>
      <c r="BC36" s="36">
        <f>IF(ISNUMBER([2]CI_Valeur!BA25),[2]CI_Valeur!BA25,0)-[2]Repart_Import!BA25</f>
        <v>0</v>
      </c>
      <c r="BD36" s="36">
        <f>IF(ISNUMBER([2]CI_Valeur!BB25),[2]CI_Valeur!BB25,0)-[2]Repart_Import!BB25</f>
        <v>0</v>
      </c>
      <c r="BE36" s="36">
        <f>IF(ISNUMBER([2]CI_Valeur!BC25),[2]CI_Valeur!BC25,0)-[2]Repart_Import!BC25</f>
        <v>0</v>
      </c>
      <c r="BF36" s="36">
        <f>IF(ISNUMBER([2]CI_Valeur!BD25),[2]CI_Valeur!BD25,0)-[2]Repart_Import!BD25</f>
        <v>0</v>
      </c>
      <c r="BG36" s="36">
        <f>IF(ISNUMBER([2]CI_Valeur!BE25),[2]CI_Valeur!BE25,0)-[2]Repart_Import!BE25</f>
        <v>0</v>
      </c>
      <c r="BH36" s="36">
        <f>IF(ISNUMBER([2]CI_Valeur!BF25),[2]CI_Valeur!BF25,0)-[2]Repart_Import!BF25</f>
        <v>0</v>
      </c>
      <c r="BI36" s="37">
        <f>'[21]Marge TER'!$E$17</f>
        <v>24201.554651849787</v>
      </c>
      <c r="BJ36" s="38">
        <f>'[21]Marge TER'!$E$10</f>
        <v>35344.913</v>
      </c>
      <c r="BK36" s="39">
        <f>SUM([2]CI_Valeur!B25:BF25)</f>
        <v>127423.24272923992</v>
      </c>
      <c r="BL36" s="39">
        <f t="shared" si="2"/>
        <v>186969.71038108971</v>
      </c>
      <c r="BM36" s="38">
        <f>'[21]Marge TER'!$K$82</f>
        <v>8879.1540000000005</v>
      </c>
      <c r="BN36" s="39">
        <f t="shared" si="3"/>
        <v>-2.3810896964278072E-3</v>
      </c>
      <c r="BO36" s="40">
        <f t="shared" si="4"/>
        <v>0</v>
      </c>
      <c r="BP36" s="41">
        <v>19</v>
      </c>
      <c r="BQ36" s="40">
        <f t="shared" si="5"/>
        <v>0.67661454051759795</v>
      </c>
      <c r="BU36" s="1" t="str">
        <f t="shared" si="1"/>
        <v>19 - Produits connexes du sciage non destinés à la trituration</v>
      </c>
    </row>
    <row r="37" spans="3:73" ht="13.5" thickBot="1" x14ac:dyDescent="0.25">
      <c r="C37" s="42" t="s">
        <v>32</v>
      </c>
      <c r="D37" s="36">
        <f>IF(ISNUMBER([2]CI_Valeur!B26),[2]CI_Valeur!B26,0)-[2]Repart_Import!B26</f>
        <v>0</v>
      </c>
      <c r="E37" s="36">
        <f>IF(ISNUMBER([2]CI_Valeur!C26),[2]CI_Valeur!C26,0)-[2]Repart_Import!C26</f>
        <v>0</v>
      </c>
      <c r="F37" s="36">
        <f>IF(ISNUMBER([2]CI_Valeur!D26),[2]CI_Valeur!D26,0)-[2]Repart_Import!D26</f>
        <v>0</v>
      </c>
      <c r="G37" s="36">
        <f>IF(ISNUMBER([2]CI_Valeur!E26),[2]CI_Valeur!E26,0)-[2]Repart_Import!E26</f>
        <v>0</v>
      </c>
      <c r="H37" s="36">
        <f>IF(ISNUMBER([2]CI_Valeur!F26),[2]CI_Valeur!F26,0)-[2]Repart_Import!F26</f>
        <v>0</v>
      </c>
      <c r="I37" s="36">
        <f>IF(ISNUMBER([2]CI_Valeur!G26),[2]CI_Valeur!G26,0)-[2]Repart_Import!G26</f>
        <v>0</v>
      </c>
      <c r="J37" s="36">
        <f>IF(ISNUMBER([2]CI_Valeur!H26),[2]CI_Valeur!H26,0)-[2]Repart_Import!H26</f>
        <v>0</v>
      </c>
      <c r="K37" s="36">
        <f>IF(ISNUMBER([2]CI_Valeur!I26),[2]CI_Valeur!I26,0)-[2]Repart_Import!I26</f>
        <v>0</v>
      </c>
      <c r="L37" s="36">
        <f>IF(ISNUMBER([2]CI_Valeur!J26),[2]CI_Valeur!J26,0)-[2]Repart_Import!J26</f>
        <v>0</v>
      </c>
      <c r="M37" s="36">
        <f>IF(ISNUMBER([2]CI_Valeur!K26),[2]CI_Valeur!K26,0)-[2]Repart_Import!K26</f>
        <v>0</v>
      </c>
      <c r="N37" s="36">
        <f>IF(ISNUMBER([2]CI_Valeur!L26),[2]CI_Valeur!L26,0)-[2]Repart_Import!L26</f>
        <v>0</v>
      </c>
      <c r="O37" s="36">
        <f>IF(ISNUMBER([2]CI_Valeur!M26),[2]CI_Valeur!M26,0)-[2]Repart_Import!M26</f>
        <v>0</v>
      </c>
      <c r="P37" s="36">
        <f>IF(ISNUMBER([2]CI_Valeur!N26),[2]CI_Valeur!N26,0)-[2]Repart_Import!N26</f>
        <v>0</v>
      </c>
      <c r="Q37" s="36">
        <f>IF(ISNUMBER([2]CI_Valeur!O26),[2]CI_Valeur!O26,0)-[2]Repart_Import!O26</f>
        <v>0</v>
      </c>
      <c r="R37" s="36">
        <f>IF(ISNUMBER([2]CI_Valeur!P26),[2]CI_Valeur!P26,0)-[2]Repart_Import!P26</f>
        <v>0</v>
      </c>
      <c r="S37" s="36">
        <f>IF(ISNUMBER([2]CI_Valeur!Q26),[2]CI_Valeur!Q26,0)-[2]Repart_Import!Q26</f>
        <v>0</v>
      </c>
      <c r="T37" s="36">
        <f>IF(ISNUMBER([2]CI_Valeur!R26),[2]CI_Valeur!R26,0)-[2]Repart_Import!R26</f>
        <v>0</v>
      </c>
      <c r="U37" s="36">
        <f>IF(ISNUMBER([2]CI_Valeur!S26),[2]CI_Valeur!S26,0)-[2]Repart_Import!S26</f>
        <v>0</v>
      </c>
      <c r="V37" s="36">
        <f>IF(ISNUMBER([2]CI_Valeur!T26),[2]CI_Valeur!T26,0)-[2]Repart_Import!T26</f>
        <v>0</v>
      </c>
      <c r="W37" s="36">
        <f>IF(ISNUMBER([2]CI_Valeur!U26),[2]CI_Valeur!U26,0)-[2]Repart_Import!U26</f>
        <v>0</v>
      </c>
      <c r="X37" s="36">
        <f>IF(ISNUMBER([2]CI_Valeur!V26),[2]CI_Valeur!V26,0)-[2]Repart_Import!V26</f>
        <v>0</v>
      </c>
      <c r="Y37" s="36">
        <f>IF(ISNUMBER([2]CI_Valeur!W26),[2]CI_Valeur!W26,0)-[2]Repart_Import!W26</f>
        <v>101216.65331502008</v>
      </c>
      <c r="Z37" s="36">
        <f>IF(ISNUMBER([2]CI_Valeur!X26),[2]CI_Valeur!X26,0)-[2]Repart_Import!X26</f>
        <v>0</v>
      </c>
      <c r="AA37" s="36">
        <f>IF(ISNUMBER([2]CI_Valeur!Y26),[2]CI_Valeur!Y26,0)-[2]Repart_Import!Y26</f>
        <v>0</v>
      </c>
      <c r="AB37" s="36">
        <f>IF(ISNUMBER([2]CI_Valeur!Z26),[2]CI_Valeur!Z26,0)-[2]Repart_Import!Z26</f>
        <v>0</v>
      </c>
      <c r="AC37" s="36">
        <f>IF(ISNUMBER([2]CI_Valeur!AA26),[2]CI_Valeur!AA26,0)-[2]Repart_Import!AA26</f>
        <v>0</v>
      </c>
      <c r="AD37" s="36">
        <f>IF(ISNUMBER([2]CI_Valeur!AB26),[2]CI_Valeur!AB26,0)-[2]Repart_Import!AB26</f>
        <v>0</v>
      </c>
      <c r="AE37" s="36">
        <f>IF(ISNUMBER([2]CI_Valeur!AC26),[2]CI_Valeur!AC26,0)-[2]Repart_Import!AC26</f>
        <v>2666.6026167122436</v>
      </c>
      <c r="AF37" s="36">
        <f>IF(ISNUMBER([2]CI_Valeur!AD26),[2]CI_Valeur!AD26,0)-[2]Repart_Import!AD26</f>
        <v>0</v>
      </c>
      <c r="AG37" s="36">
        <f>IF(ISNUMBER([2]CI_Valeur!AE26),[2]CI_Valeur!AE26,0)-[2]Repart_Import!AE26</f>
        <v>0</v>
      </c>
      <c r="AH37" s="36">
        <f>IF(ISNUMBER([2]CI_Valeur!AF26),[2]CI_Valeur!AF26,0)-[2]Repart_Import!AF26</f>
        <v>0</v>
      </c>
      <c r="AI37" s="36">
        <f>IF(ISNUMBER([2]CI_Valeur!AG26),[2]CI_Valeur!AG26,0)-[2]Repart_Import!AG26</f>
        <v>0</v>
      </c>
      <c r="AJ37" s="36">
        <f>IF(ISNUMBER([2]CI_Valeur!AH26),[2]CI_Valeur!AH26,0)-[2]Repart_Import!AH26</f>
        <v>0</v>
      </c>
      <c r="AK37" s="36">
        <f>IF(ISNUMBER([2]CI_Valeur!AI26),[2]CI_Valeur!AI26,0)-[2]Repart_Import!AI26</f>
        <v>0</v>
      </c>
      <c r="AL37" s="36">
        <f>IF(ISNUMBER([2]CI_Valeur!AJ26),[2]CI_Valeur!AJ26,0)-[2]Repart_Import!AJ26</f>
        <v>0</v>
      </c>
      <c r="AM37" s="36">
        <f>IF(ISNUMBER([2]CI_Valeur!AK26),[2]CI_Valeur!AK26,0)-[2]Repart_Import!AK26</f>
        <v>0</v>
      </c>
      <c r="AN37" s="36">
        <f>IF(ISNUMBER([2]CI_Valeur!AL26),[2]CI_Valeur!AL26,0)-[2]Repart_Import!AL26</f>
        <v>0</v>
      </c>
      <c r="AO37" s="36">
        <f>IF(ISNUMBER([2]CI_Valeur!AM26),[2]CI_Valeur!AM26,0)-[2]Repart_Import!AM26</f>
        <v>0</v>
      </c>
      <c r="AP37" s="36">
        <f>IF(ISNUMBER([2]CI_Valeur!AN26),[2]CI_Valeur!AN26,0)-[2]Repart_Import!AN26</f>
        <v>0</v>
      </c>
      <c r="AQ37" s="36">
        <f>IF(ISNUMBER([2]CI_Valeur!AO26),[2]CI_Valeur!AO26,0)-[2]Repart_Import!AO26</f>
        <v>0</v>
      </c>
      <c r="AR37" s="36">
        <f>IF(ISNUMBER([2]CI_Valeur!AP26),[2]CI_Valeur!AP26,0)-[2]Repart_Import!AP26</f>
        <v>0</v>
      </c>
      <c r="AS37" s="36">
        <f>IF(ISNUMBER([2]CI_Valeur!AQ26),[2]CI_Valeur!AQ26,0)-[2]Repart_Import!AQ26</f>
        <v>0</v>
      </c>
      <c r="AT37" s="36">
        <f>IF(ISNUMBER([2]CI_Valeur!AR26),[2]CI_Valeur!AR26,0)-[2]Repart_Import!AR26</f>
        <v>0</v>
      </c>
      <c r="AU37" s="36">
        <f>IF(ISNUMBER([2]CI_Valeur!AS26),[2]CI_Valeur!AS26,0)-[2]Repart_Import!AS26</f>
        <v>0</v>
      </c>
      <c r="AV37" s="36">
        <f>IF(ISNUMBER([2]CI_Valeur!AT26),[2]CI_Valeur!AT26,0)-[2]Repart_Import!AT26</f>
        <v>0</v>
      </c>
      <c r="AW37" s="36">
        <f>IF(ISNUMBER([2]CI_Valeur!AU26),[2]CI_Valeur!AU26,0)-[2]Repart_Import!AU26</f>
        <v>3156.1129421170654</v>
      </c>
      <c r="AX37" s="36">
        <f>IF(ISNUMBER([2]CI_Valeur!AV26),[2]CI_Valeur!AV26,0)-[2]Repart_Import!AV26</f>
        <v>91976.029335491447</v>
      </c>
      <c r="AY37" s="36">
        <f>IF(ISNUMBER([2]CI_Valeur!AW26),[2]CI_Valeur!AW26,0)-[2]Repart_Import!AW26</f>
        <v>8276.5608719176053</v>
      </c>
      <c r="AZ37" s="36">
        <f>IF(ISNUMBER([2]CI_Valeur!AX26),[2]CI_Valeur!AX26,0)-[2]Repart_Import!AX26</f>
        <v>59339.373764833188</v>
      </c>
      <c r="BA37" s="36">
        <f>IF(ISNUMBER([2]CI_Valeur!AY26),[2]CI_Valeur!AY26,0)-[2]Repart_Import!AY26</f>
        <v>98019.854441168893</v>
      </c>
      <c r="BB37" s="36">
        <f>IF(ISNUMBER([2]CI_Valeur!AZ26),[2]CI_Valeur!AZ26,0)-[2]Repart_Import!AZ26</f>
        <v>9251.3474520732925</v>
      </c>
      <c r="BC37" s="36">
        <f>IF(ISNUMBER([2]CI_Valeur!BA26),[2]CI_Valeur!BA26,0)-[2]Repart_Import!BA26</f>
        <v>0</v>
      </c>
      <c r="BD37" s="36">
        <f>IF(ISNUMBER([2]CI_Valeur!BB26),[2]CI_Valeur!BB26,0)-[2]Repart_Import!BB26</f>
        <v>0</v>
      </c>
      <c r="BE37" s="36">
        <f>IF(ISNUMBER([2]CI_Valeur!BC26),[2]CI_Valeur!BC26,0)-[2]Repart_Import!BC26</f>
        <v>0</v>
      </c>
      <c r="BF37" s="36">
        <f>IF(ISNUMBER([2]CI_Valeur!BD26),[2]CI_Valeur!BD26,0)-[2]Repart_Import!BD26</f>
        <v>0</v>
      </c>
      <c r="BG37" s="36">
        <f>IF(ISNUMBER([2]CI_Valeur!BE26),[2]CI_Valeur!BE26,0)-[2]Repart_Import!BE26</f>
        <v>0</v>
      </c>
      <c r="BH37" s="36">
        <f>IF(ISNUMBER([2]CI_Valeur!BF26),[2]CI_Valeur!BF26,0)-[2]Repart_Import!BF26</f>
        <v>0</v>
      </c>
      <c r="BI37" s="37">
        <f>'[22]Marge TER'!$E$17</f>
        <v>427522.70823529409</v>
      </c>
      <c r="BJ37" s="38">
        <f>'[22]Marge TER'!$E$10</f>
        <v>78652.824000000008</v>
      </c>
      <c r="BK37" s="39">
        <f>SUM([2]CI_Valeur!B26:BF26)</f>
        <v>504086.93050403969</v>
      </c>
      <c r="BL37" s="39">
        <f t="shared" si="2"/>
        <v>1010262.4627393337</v>
      </c>
      <c r="BM37" s="38">
        <f>'[22]Marge TER'!$K$82</f>
        <v>185977.70823529409</v>
      </c>
      <c r="BN37" s="39">
        <f t="shared" si="3"/>
        <v>-0.35873933369293809</v>
      </c>
      <c r="BO37" s="40">
        <f t="shared" si="4"/>
        <v>0</v>
      </c>
      <c r="BP37" s="41">
        <v>20</v>
      </c>
      <c r="BQ37" s="40">
        <f t="shared" si="5"/>
        <v>0.66062800061416305</v>
      </c>
      <c r="BU37" s="1" t="str">
        <f t="shared" si="1"/>
        <v>20 - Produits rabotés</v>
      </c>
    </row>
    <row r="38" spans="3:73" ht="13.5" thickBot="1" x14ac:dyDescent="0.25">
      <c r="C38" s="42" t="s">
        <v>33</v>
      </c>
      <c r="D38" s="36">
        <f>IF(ISNUMBER([2]CI_Valeur!B27),[2]CI_Valeur!B27,0)-[2]Repart_Import!B27</f>
        <v>0</v>
      </c>
      <c r="E38" s="36">
        <f>IF(ISNUMBER([2]CI_Valeur!C27),[2]CI_Valeur!C27,0)-[2]Repart_Import!C27</f>
        <v>0</v>
      </c>
      <c r="F38" s="36">
        <f>IF(ISNUMBER([2]CI_Valeur!D27),[2]CI_Valeur!D27,0)-[2]Repart_Import!D27</f>
        <v>0</v>
      </c>
      <c r="G38" s="36">
        <f>IF(ISNUMBER([2]CI_Valeur!E27),[2]CI_Valeur!E27,0)-[2]Repart_Import!E27</f>
        <v>0</v>
      </c>
      <c r="H38" s="36">
        <f>IF(ISNUMBER([2]CI_Valeur!F27),[2]CI_Valeur!F27,0)-[2]Repart_Import!F27</f>
        <v>0</v>
      </c>
      <c r="I38" s="36">
        <f>IF(ISNUMBER([2]CI_Valeur!G27),[2]CI_Valeur!G27,0)-[2]Repart_Import!G27</f>
        <v>0</v>
      </c>
      <c r="J38" s="36">
        <f>IF(ISNUMBER([2]CI_Valeur!H27),[2]CI_Valeur!H27,0)-[2]Repart_Import!H27</f>
        <v>0</v>
      </c>
      <c r="K38" s="36">
        <f>IF(ISNUMBER([2]CI_Valeur!I27),[2]CI_Valeur!I27,0)-[2]Repart_Import!I27</f>
        <v>0</v>
      </c>
      <c r="L38" s="36">
        <f>IF(ISNUMBER([2]CI_Valeur!J27),[2]CI_Valeur!J27,0)-[2]Repart_Import!J27</f>
        <v>0</v>
      </c>
      <c r="M38" s="36">
        <f>IF(ISNUMBER([2]CI_Valeur!K27),[2]CI_Valeur!K27,0)-[2]Repart_Import!K27</f>
        <v>0</v>
      </c>
      <c r="N38" s="36">
        <f>IF(ISNUMBER([2]CI_Valeur!L27),[2]CI_Valeur!L27,0)-[2]Repart_Import!L27</f>
        <v>0</v>
      </c>
      <c r="O38" s="36">
        <f>IF(ISNUMBER([2]CI_Valeur!M27),[2]CI_Valeur!M27,0)-[2]Repart_Import!M27</f>
        <v>0</v>
      </c>
      <c r="P38" s="36">
        <f>IF(ISNUMBER([2]CI_Valeur!N27),[2]CI_Valeur!N27,0)-[2]Repart_Import!N27</f>
        <v>0</v>
      </c>
      <c r="Q38" s="36">
        <f>IF(ISNUMBER([2]CI_Valeur!O27),[2]CI_Valeur!O27,0)-[2]Repart_Import!O27</f>
        <v>0</v>
      </c>
      <c r="R38" s="36">
        <f>IF(ISNUMBER([2]CI_Valeur!P27),[2]CI_Valeur!P27,0)-[2]Repart_Import!P27</f>
        <v>0</v>
      </c>
      <c r="S38" s="36">
        <f>IF(ISNUMBER([2]CI_Valeur!Q27),[2]CI_Valeur!Q27,0)-[2]Repart_Import!Q27</f>
        <v>0</v>
      </c>
      <c r="T38" s="36">
        <f>IF(ISNUMBER([2]CI_Valeur!R27),[2]CI_Valeur!R27,0)-[2]Repart_Import!R27</f>
        <v>0</v>
      </c>
      <c r="U38" s="36">
        <f>IF(ISNUMBER([2]CI_Valeur!S27),[2]CI_Valeur!S27,0)-[2]Repart_Import!S27</f>
        <v>0</v>
      </c>
      <c r="V38" s="36">
        <f>IF(ISNUMBER([2]CI_Valeur!T27),[2]CI_Valeur!T27,0)-[2]Repart_Import!T27</f>
        <v>0</v>
      </c>
      <c r="W38" s="36">
        <f>IF(ISNUMBER([2]CI_Valeur!U27),[2]CI_Valeur!U27,0)-[2]Repart_Import!U27</f>
        <v>0</v>
      </c>
      <c r="X38" s="36">
        <f>IF(ISNUMBER([2]CI_Valeur!V27),[2]CI_Valeur!V27,0)-[2]Repart_Import!V27</f>
        <v>0</v>
      </c>
      <c r="Y38" s="36">
        <f>IF(ISNUMBER([2]CI_Valeur!W27),[2]CI_Valeur!W27,0)-[2]Repart_Import!W27</f>
        <v>4112</v>
      </c>
      <c r="Z38" s="36">
        <f>IF(ISNUMBER([2]CI_Valeur!X27),[2]CI_Valeur!X27,0)-[2]Repart_Import!X27</f>
        <v>0</v>
      </c>
      <c r="AA38" s="36">
        <f>IF(ISNUMBER([2]CI_Valeur!Y27),[2]CI_Valeur!Y27,0)-[2]Repart_Import!Y27</f>
        <v>0</v>
      </c>
      <c r="AB38" s="36">
        <f>IF(ISNUMBER([2]CI_Valeur!Z27),[2]CI_Valeur!Z27,0)-[2]Repart_Import!Z27</f>
        <v>0</v>
      </c>
      <c r="AC38" s="36">
        <f>IF(ISNUMBER([2]CI_Valeur!AA27),[2]CI_Valeur!AA27,0)-[2]Repart_Import!AA27</f>
        <v>0</v>
      </c>
      <c r="AD38" s="36">
        <f>IF(ISNUMBER([2]CI_Valeur!AB27),[2]CI_Valeur!AB27,0)-[2]Repart_Import!AB27</f>
        <v>3000</v>
      </c>
      <c r="AE38" s="36">
        <f>IF(ISNUMBER([2]CI_Valeur!AC27),[2]CI_Valeur!AC27,0)-[2]Repart_Import!AC27</f>
        <v>59160.951863261158</v>
      </c>
      <c r="AF38" s="36">
        <f>IF(ISNUMBER([2]CI_Valeur!AD27),[2]CI_Valeur!AD27,0)-[2]Repart_Import!AD27</f>
        <v>4200</v>
      </c>
      <c r="AG38" s="36">
        <f>IF(ISNUMBER([2]CI_Valeur!AE27),[2]CI_Valeur!AE27,0)-[2]Repart_Import!AE27</f>
        <v>0</v>
      </c>
      <c r="AH38" s="36">
        <f>IF(ISNUMBER([2]CI_Valeur!AF27),[2]CI_Valeur!AF27,0)-[2]Repart_Import!AF27</f>
        <v>0</v>
      </c>
      <c r="AI38" s="36">
        <f>IF(ISNUMBER([2]CI_Valeur!AG27),[2]CI_Valeur!AG27,0)-[2]Repart_Import!AG27</f>
        <v>0</v>
      </c>
      <c r="AJ38" s="36">
        <f>IF(ISNUMBER([2]CI_Valeur!AH27),[2]CI_Valeur!AH27,0)-[2]Repart_Import!AH27</f>
        <v>1930</v>
      </c>
      <c r="AK38" s="36">
        <f>IF(ISNUMBER([2]CI_Valeur!AI27),[2]CI_Valeur!AI27,0)-[2]Repart_Import!AI27</f>
        <v>0</v>
      </c>
      <c r="AL38" s="36">
        <f>IF(ISNUMBER([2]CI_Valeur!AJ27),[2]CI_Valeur!AJ27,0)-[2]Repart_Import!AJ27</f>
        <v>0</v>
      </c>
      <c r="AM38" s="36">
        <f>IF(ISNUMBER([2]CI_Valeur!AK27),[2]CI_Valeur!AK27,0)-[2]Repart_Import!AK27</f>
        <v>0</v>
      </c>
      <c r="AN38" s="36">
        <f>IF(ISNUMBER([2]CI_Valeur!AL27),[2]CI_Valeur!AL27,0)-[2]Repart_Import!AL27</f>
        <v>0</v>
      </c>
      <c r="AO38" s="36">
        <f>IF(ISNUMBER([2]CI_Valeur!AM27),[2]CI_Valeur!AM27,0)-[2]Repart_Import!AM27</f>
        <v>0</v>
      </c>
      <c r="AP38" s="36">
        <f>IF(ISNUMBER([2]CI_Valeur!AN27),[2]CI_Valeur!AN27,0)-[2]Repart_Import!AN27</f>
        <v>0</v>
      </c>
      <c r="AQ38" s="36">
        <f>IF(ISNUMBER([2]CI_Valeur!AO27),[2]CI_Valeur!AO27,0)-[2]Repart_Import!AO27</f>
        <v>360</v>
      </c>
      <c r="AR38" s="36">
        <f>IF(ISNUMBER([2]CI_Valeur!AP27),[2]CI_Valeur!AP27,0)-[2]Repart_Import!AP27</f>
        <v>0</v>
      </c>
      <c r="AS38" s="36">
        <f>IF(ISNUMBER([2]CI_Valeur!AQ27),[2]CI_Valeur!AQ27,0)-[2]Repart_Import!AQ27</f>
        <v>0</v>
      </c>
      <c r="AT38" s="36">
        <f>IF(ISNUMBER([2]CI_Valeur!AR27),[2]CI_Valeur!AR27,0)-[2]Repart_Import!AR27</f>
        <v>0</v>
      </c>
      <c r="AU38" s="36">
        <f>IF(ISNUMBER([2]CI_Valeur!AS27),[2]CI_Valeur!AS27,0)-[2]Repart_Import!AS27</f>
        <v>0</v>
      </c>
      <c r="AV38" s="36">
        <f>IF(ISNUMBER([2]CI_Valeur!AT27),[2]CI_Valeur!AT27,0)-[2]Repart_Import!AT27</f>
        <v>3850</v>
      </c>
      <c r="AW38" s="36">
        <f>IF(ISNUMBER([2]CI_Valeur!AU27),[2]CI_Valeur!AU27,0)-[2]Repart_Import!AU27</f>
        <v>1185</v>
      </c>
      <c r="AX38" s="36">
        <f>IF(ISNUMBER([2]CI_Valeur!AV27),[2]CI_Valeur!AV27,0)-[2]Repart_Import!AV27</f>
        <v>23010</v>
      </c>
      <c r="AY38" s="36">
        <f>IF(ISNUMBER([2]CI_Valeur!AW27),[2]CI_Valeur!AW27,0)-[2]Repart_Import!AW27</f>
        <v>69.038423253035944</v>
      </c>
      <c r="AZ38" s="36">
        <f>IF(ISNUMBER([2]CI_Valeur!AX27),[2]CI_Valeur!AX27,0)-[2]Repart_Import!AX27</f>
        <v>0</v>
      </c>
      <c r="BA38" s="36">
        <f>IF(ISNUMBER([2]CI_Valeur!AY27),[2]CI_Valeur!AY27,0)-[2]Repart_Import!AY27</f>
        <v>17863.096284778032</v>
      </c>
      <c r="BB38" s="36">
        <f>IF(ISNUMBER([2]CI_Valeur!AZ27),[2]CI_Valeur!AZ27,0)-[2]Repart_Import!AZ27</f>
        <v>0</v>
      </c>
      <c r="BC38" s="36">
        <f>IF(ISNUMBER([2]CI_Valeur!BA27),[2]CI_Valeur!BA27,0)-[2]Repart_Import!BA27</f>
        <v>3850</v>
      </c>
      <c r="BD38" s="36">
        <f>IF(ISNUMBER([2]CI_Valeur!BB27),[2]CI_Valeur!BB27,0)-[2]Repart_Import!BB27</f>
        <v>0</v>
      </c>
      <c r="BE38" s="36">
        <f>IF(ISNUMBER([2]CI_Valeur!BC27),[2]CI_Valeur!BC27,0)-[2]Repart_Import!BC27</f>
        <v>0</v>
      </c>
      <c r="BF38" s="36">
        <f>IF(ISNUMBER([2]CI_Valeur!BD27),[2]CI_Valeur!BD27,0)-[2]Repart_Import!BD27</f>
        <v>0</v>
      </c>
      <c r="BG38" s="36">
        <f>IF(ISNUMBER([2]CI_Valeur!BE27),[2]CI_Valeur!BE27,0)-[2]Repart_Import!BE27</f>
        <v>0</v>
      </c>
      <c r="BH38" s="36">
        <f>IF(ISNUMBER([2]CI_Valeur!BF27),[2]CI_Valeur!BF27,0)-[2]Repart_Import!BF27</f>
        <v>0</v>
      </c>
      <c r="BI38" s="37">
        <f>'[23]Marge TER'!$E$17</f>
        <v>39860</v>
      </c>
      <c r="BJ38" s="38">
        <f>'[23]Marge TER'!$E$10</f>
        <v>42000</v>
      </c>
      <c r="BK38" s="39">
        <f>SUM([2]CI_Valeur!B27:BF27)</f>
        <v>389730.08657129225</v>
      </c>
      <c r="BL38" s="39">
        <f t="shared" si="2"/>
        <v>471590.08657129225</v>
      </c>
      <c r="BM38" s="38">
        <f>'[23]Marge TER'!$K$82</f>
        <v>39860</v>
      </c>
      <c r="BN38" s="39">
        <f t="shared" si="3"/>
        <v>-8.6571292253211141E-2</v>
      </c>
      <c r="BO38" s="40">
        <f t="shared" si="4"/>
        <v>0</v>
      </c>
      <c r="BP38" s="41">
        <v>21</v>
      </c>
      <c r="BQ38" s="40">
        <f t="shared" si="5"/>
        <v>0.28536511557531602</v>
      </c>
      <c r="BU38" s="1" t="str">
        <f t="shared" si="1"/>
        <v>20b - Produits collés</v>
      </c>
    </row>
    <row r="39" spans="3:73" ht="13.5" thickBot="1" x14ac:dyDescent="0.25">
      <c r="C39" s="42" t="s">
        <v>34</v>
      </c>
      <c r="D39" s="36">
        <f>IF(ISNUMBER([2]CI_Valeur!B28),[2]CI_Valeur!B28,0)-[2]Repart_Import!B28</f>
        <v>0</v>
      </c>
      <c r="E39" s="36">
        <f>IF(ISNUMBER([2]CI_Valeur!C28),[2]CI_Valeur!C28,0)-[2]Repart_Import!C28</f>
        <v>0</v>
      </c>
      <c r="F39" s="36">
        <f>IF(ISNUMBER([2]CI_Valeur!D28),[2]CI_Valeur!D28,0)-[2]Repart_Import!D28</f>
        <v>0</v>
      </c>
      <c r="G39" s="36">
        <f>IF(ISNUMBER([2]CI_Valeur!E28),[2]CI_Valeur!E28,0)-[2]Repart_Import!E28</f>
        <v>0</v>
      </c>
      <c r="H39" s="36">
        <f>IF(ISNUMBER([2]CI_Valeur!F28),[2]CI_Valeur!F28,0)-[2]Repart_Import!F28</f>
        <v>0</v>
      </c>
      <c r="I39" s="36">
        <f>IF(ISNUMBER([2]CI_Valeur!G28),[2]CI_Valeur!G28,0)-[2]Repart_Import!G28</f>
        <v>0</v>
      </c>
      <c r="J39" s="36">
        <f>IF(ISNUMBER([2]CI_Valeur!H28),[2]CI_Valeur!H28,0)-[2]Repart_Import!H28</f>
        <v>0</v>
      </c>
      <c r="K39" s="36">
        <f>IF(ISNUMBER([2]CI_Valeur!I28),[2]CI_Valeur!I28,0)-[2]Repart_Import!I28</f>
        <v>0</v>
      </c>
      <c r="L39" s="36">
        <f>IF(ISNUMBER([2]CI_Valeur!J28),[2]CI_Valeur!J28,0)-[2]Repart_Import!J28</f>
        <v>0</v>
      </c>
      <c r="M39" s="36">
        <f>IF(ISNUMBER([2]CI_Valeur!K28),[2]CI_Valeur!K28,0)-[2]Repart_Import!K28</f>
        <v>0</v>
      </c>
      <c r="N39" s="36">
        <f>IF(ISNUMBER([2]CI_Valeur!L28),[2]CI_Valeur!L28,0)-[2]Repart_Import!L28</f>
        <v>0</v>
      </c>
      <c r="O39" s="36">
        <f>IF(ISNUMBER([2]CI_Valeur!M28),[2]CI_Valeur!M28,0)-[2]Repart_Import!M28</f>
        <v>0</v>
      </c>
      <c r="P39" s="36">
        <f>IF(ISNUMBER([2]CI_Valeur!N28),[2]CI_Valeur!N28,0)-[2]Repart_Import!N28</f>
        <v>0</v>
      </c>
      <c r="Q39" s="36">
        <f>IF(ISNUMBER([2]CI_Valeur!O28),[2]CI_Valeur!O28,0)-[2]Repart_Import!O28</f>
        <v>0</v>
      </c>
      <c r="R39" s="36">
        <f>IF(ISNUMBER([2]CI_Valeur!P28),[2]CI_Valeur!P28,0)-[2]Repart_Import!P28</f>
        <v>0</v>
      </c>
      <c r="S39" s="36">
        <f>IF(ISNUMBER([2]CI_Valeur!Q28),[2]CI_Valeur!Q28,0)-[2]Repart_Import!Q28</f>
        <v>0</v>
      </c>
      <c r="T39" s="36">
        <f>IF(ISNUMBER([2]CI_Valeur!R28),[2]CI_Valeur!R28,0)-[2]Repart_Import!R28</f>
        <v>0</v>
      </c>
      <c r="U39" s="36">
        <f>IF(ISNUMBER([2]CI_Valeur!S28),[2]CI_Valeur!S28,0)-[2]Repart_Import!S28</f>
        <v>0</v>
      </c>
      <c r="V39" s="36">
        <f>IF(ISNUMBER([2]CI_Valeur!T28),[2]CI_Valeur!T28,0)-[2]Repart_Import!T28</f>
        <v>0</v>
      </c>
      <c r="W39" s="36">
        <f>IF(ISNUMBER([2]CI_Valeur!U28),[2]CI_Valeur!U28,0)-[2]Repart_Import!U28</f>
        <v>0</v>
      </c>
      <c r="X39" s="36">
        <f>IF(ISNUMBER([2]CI_Valeur!V28),[2]CI_Valeur!V28,0)-[2]Repart_Import!V28</f>
        <v>0</v>
      </c>
      <c r="Y39" s="36">
        <f>IF(ISNUMBER([2]CI_Valeur!W28),[2]CI_Valeur!W28,0)-[2]Repart_Import!W28</f>
        <v>0</v>
      </c>
      <c r="Z39" s="36">
        <f>IF(ISNUMBER([2]CI_Valeur!X28),[2]CI_Valeur!X28,0)-[2]Repart_Import!X28</f>
        <v>0</v>
      </c>
      <c r="AA39" s="36">
        <f>IF(ISNUMBER([2]CI_Valeur!Y28),[2]CI_Valeur!Y28,0)-[2]Repart_Import!Y28</f>
        <v>0</v>
      </c>
      <c r="AB39" s="36">
        <f>IF(ISNUMBER([2]CI_Valeur!Z28),[2]CI_Valeur!Z28,0)-[2]Repart_Import!Z28</f>
        <v>0</v>
      </c>
      <c r="AC39" s="36">
        <f>IF(ISNUMBER([2]CI_Valeur!AA28),[2]CI_Valeur!AA28,0)-[2]Repart_Import!AA28</f>
        <v>0</v>
      </c>
      <c r="AD39" s="36">
        <f>IF(ISNUMBER([2]CI_Valeur!AB28),[2]CI_Valeur!AB28,0)-[2]Repart_Import!AB28</f>
        <v>0</v>
      </c>
      <c r="AE39" s="36">
        <f>IF(ISNUMBER([2]CI_Valeur!AC28),[2]CI_Valeur!AC28,0)-[2]Repart_Import!AC28</f>
        <v>0</v>
      </c>
      <c r="AF39" s="36">
        <f>IF(ISNUMBER([2]CI_Valeur!AD28),[2]CI_Valeur!AD28,0)-[2]Repart_Import!AD28</f>
        <v>0</v>
      </c>
      <c r="AG39" s="36">
        <f>IF(ISNUMBER([2]CI_Valeur!AE28),[2]CI_Valeur!AE28,0)-[2]Repart_Import!AE28</f>
        <v>0</v>
      </c>
      <c r="AH39" s="36">
        <f>IF(ISNUMBER([2]CI_Valeur!AF28),[2]CI_Valeur!AF28,0)-[2]Repart_Import!AF28</f>
        <v>0</v>
      </c>
      <c r="AI39" s="36">
        <f>IF(ISNUMBER([2]CI_Valeur!AG28),[2]CI_Valeur!AG28,0)-[2]Repart_Import!AG28</f>
        <v>0</v>
      </c>
      <c r="AJ39" s="36">
        <f>IF(ISNUMBER([2]CI_Valeur!AH28),[2]CI_Valeur!AH28,0)-[2]Repart_Import!AH28</f>
        <v>0</v>
      </c>
      <c r="AK39" s="36">
        <f>IF(ISNUMBER([2]CI_Valeur!AI28),[2]CI_Valeur!AI28,0)-[2]Repart_Import!AI28</f>
        <v>0</v>
      </c>
      <c r="AL39" s="36">
        <f>IF(ISNUMBER([2]CI_Valeur!AJ28),[2]CI_Valeur!AJ28,0)-[2]Repart_Import!AJ28</f>
        <v>0</v>
      </c>
      <c r="AM39" s="36">
        <f>IF(ISNUMBER([2]CI_Valeur!AK28),[2]CI_Valeur!AK28,0)-[2]Repart_Import!AK28</f>
        <v>0</v>
      </c>
      <c r="AN39" s="36">
        <f>IF(ISNUMBER([2]CI_Valeur!AL28),[2]CI_Valeur!AL28,0)-[2]Repart_Import!AL28</f>
        <v>0</v>
      </c>
      <c r="AO39" s="36">
        <f>IF(ISNUMBER([2]CI_Valeur!AM28),[2]CI_Valeur!AM28,0)-[2]Repart_Import!AM28</f>
        <v>0</v>
      </c>
      <c r="AP39" s="36">
        <f>IF(ISNUMBER([2]CI_Valeur!AN28),[2]CI_Valeur!AN28,0)-[2]Repart_Import!AN28</f>
        <v>0</v>
      </c>
      <c r="AQ39" s="36">
        <f>IF(ISNUMBER([2]CI_Valeur!AO28),[2]CI_Valeur!AO28,0)-[2]Repart_Import!AO28</f>
        <v>0</v>
      </c>
      <c r="AR39" s="36">
        <f>IF(ISNUMBER([2]CI_Valeur!AP28),[2]CI_Valeur!AP28,0)-[2]Repart_Import!AP28</f>
        <v>0</v>
      </c>
      <c r="AS39" s="36">
        <f>IF(ISNUMBER([2]CI_Valeur!AQ28),[2]CI_Valeur!AQ28,0)-[2]Repart_Import!AQ28</f>
        <v>0</v>
      </c>
      <c r="AT39" s="36">
        <f>IF(ISNUMBER([2]CI_Valeur!AR28),[2]CI_Valeur!AR28,0)-[2]Repart_Import!AR28</f>
        <v>0</v>
      </c>
      <c r="AU39" s="36">
        <f>IF(ISNUMBER([2]CI_Valeur!AS28),[2]CI_Valeur!AS28,0)-[2]Repart_Import!AS28</f>
        <v>0</v>
      </c>
      <c r="AV39" s="36">
        <f>IF(ISNUMBER([2]CI_Valeur!AT28),[2]CI_Valeur!AT28,0)-[2]Repart_Import!AT28</f>
        <v>63108.536319999999</v>
      </c>
      <c r="AW39" s="36">
        <f>IF(ISNUMBER([2]CI_Valeur!AU28),[2]CI_Valeur!AU28,0)-[2]Repart_Import!AU28</f>
        <v>0</v>
      </c>
      <c r="AX39" s="36">
        <f>IF(ISNUMBER([2]CI_Valeur!AV28),[2]CI_Valeur!AV28,0)-[2]Repart_Import!AV28</f>
        <v>0</v>
      </c>
      <c r="AY39" s="36">
        <f>IF(ISNUMBER([2]CI_Valeur!AW28),[2]CI_Valeur!AW28,0)-[2]Repart_Import!AW28</f>
        <v>0</v>
      </c>
      <c r="AZ39" s="36">
        <f>IF(ISNUMBER([2]CI_Valeur!AX28),[2]CI_Valeur!AX28,0)-[2]Repart_Import!AX28</f>
        <v>0</v>
      </c>
      <c r="BA39" s="36">
        <f>IF(ISNUMBER([2]CI_Valeur!AY28),[2]CI_Valeur!AY28,0)-[2]Repart_Import!AY28</f>
        <v>115474.73324773234</v>
      </c>
      <c r="BB39" s="36">
        <f>IF(ISNUMBER([2]CI_Valeur!AZ28),[2]CI_Valeur!AZ28,0)-[2]Repart_Import!AZ28</f>
        <v>0</v>
      </c>
      <c r="BC39" s="36">
        <f>IF(ISNUMBER([2]CI_Valeur!BA28),[2]CI_Valeur!BA28,0)-[2]Repart_Import!BA28</f>
        <v>0</v>
      </c>
      <c r="BD39" s="36">
        <f>IF(ISNUMBER([2]CI_Valeur!BB28),[2]CI_Valeur!BB28,0)-[2]Repart_Import!BB28</f>
        <v>0</v>
      </c>
      <c r="BE39" s="36">
        <f>IF(ISNUMBER([2]CI_Valeur!BC28),[2]CI_Valeur!BC28,0)-[2]Repart_Import!BC28</f>
        <v>0</v>
      </c>
      <c r="BF39" s="36">
        <f>IF(ISNUMBER([2]CI_Valeur!BD28),[2]CI_Valeur!BD28,0)-[2]Repart_Import!BD28</f>
        <v>0</v>
      </c>
      <c r="BG39" s="36">
        <f>IF(ISNUMBER([2]CI_Valeur!BE28),[2]CI_Valeur!BE28,0)-[2]Repart_Import!BE28</f>
        <v>0</v>
      </c>
      <c r="BH39" s="36">
        <f>IF(ISNUMBER([2]CI_Valeur!BF28),[2]CI_Valeur!BF28,0)-[2]Repart_Import!BF28</f>
        <v>0</v>
      </c>
      <c r="BI39" s="37">
        <f>'[24]Marge TER'!$E$17</f>
        <v>120797.37</v>
      </c>
      <c r="BJ39" s="38">
        <f>'[24]Marge TER'!$E$10</f>
        <v>12450</v>
      </c>
      <c r="BK39" s="39">
        <f>SUM([2]CI_Valeur!B28:BF28)</f>
        <v>334415.26956773235</v>
      </c>
      <c r="BL39" s="39">
        <f t="shared" si="2"/>
        <v>467662.63956773235</v>
      </c>
      <c r="BM39" s="38">
        <f>'[24]Marge TER'!$K$82</f>
        <v>38958</v>
      </c>
      <c r="BN39" s="39">
        <f t="shared" si="3"/>
        <v>1.3847652240656316E-2</v>
      </c>
      <c r="BO39" s="40">
        <f t="shared" si="4"/>
        <v>0</v>
      </c>
      <c r="BP39" s="41">
        <v>22</v>
      </c>
      <c r="BQ39" s="40">
        <f t="shared" si="5"/>
        <v>0.57209010220053613</v>
      </c>
      <c r="BU39" s="1" t="str">
        <f t="shared" si="1"/>
        <v>29 - Produits bruts, sciés ou rabotés imprégnés</v>
      </c>
    </row>
    <row r="40" spans="3:73" ht="13.5" thickBot="1" x14ac:dyDescent="0.25">
      <c r="C40" s="42" t="s">
        <v>35</v>
      </c>
      <c r="D40" s="36">
        <f>IF(ISNUMBER([2]CI_Valeur!B29),[2]CI_Valeur!B29,0)-[2]Repart_Import!B29</f>
        <v>0</v>
      </c>
      <c r="E40" s="36">
        <f>IF(ISNUMBER([2]CI_Valeur!C29),[2]CI_Valeur!C29,0)-[2]Repart_Import!C29</f>
        <v>0</v>
      </c>
      <c r="F40" s="36">
        <f>IF(ISNUMBER([2]CI_Valeur!D29),[2]CI_Valeur!D29,0)-[2]Repart_Import!D29</f>
        <v>0</v>
      </c>
      <c r="G40" s="36">
        <f>IF(ISNUMBER([2]CI_Valeur!E29),[2]CI_Valeur!E29,0)-[2]Repart_Import!E29</f>
        <v>0</v>
      </c>
      <c r="H40" s="36">
        <f>IF(ISNUMBER([2]CI_Valeur!F29),[2]CI_Valeur!F29,0)-[2]Repart_Import!F29</f>
        <v>0</v>
      </c>
      <c r="I40" s="36">
        <f>IF(ISNUMBER([2]CI_Valeur!G29),[2]CI_Valeur!G29,0)-[2]Repart_Import!G29</f>
        <v>0</v>
      </c>
      <c r="J40" s="36">
        <f>IF(ISNUMBER([2]CI_Valeur!H29),[2]CI_Valeur!H29,0)-[2]Repart_Import!H29</f>
        <v>0</v>
      </c>
      <c r="K40" s="36">
        <f>IF(ISNUMBER([2]CI_Valeur!I29),[2]CI_Valeur!I29,0)-[2]Repart_Import!I29</f>
        <v>0</v>
      </c>
      <c r="L40" s="36">
        <f>IF(ISNUMBER([2]CI_Valeur!J29),[2]CI_Valeur!J29,0)-[2]Repart_Import!J29</f>
        <v>0</v>
      </c>
      <c r="M40" s="36">
        <f>IF(ISNUMBER([2]CI_Valeur!K29),[2]CI_Valeur!K29,0)-[2]Repart_Import!K29</f>
        <v>0</v>
      </c>
      <c r="N40" s="36">
        <f>IF(ISNUMBER([2]CI_Valeur!L29),[2]CI_Valeur!L29,0)-[2]Repart_Import!L29</f>
        <v>0</v>
      </c>
      <c r="O40" s="36">
        <f>IF(ISNUMBER([2]CI_Valeur!M29),[2]CI_Valeur!M29,0)-[2]Repart_Import!M29</f>
        <v>0</v>
      </c>
      <c r="P40" s="36">
        <f>IF(ISNUMBER([2]CI_Valeur!N29),[2]CI_Valeur!N29,0)-[2]Repart_Import!N29</f>
        <v>0</v>
      </c>
      <c r="Q40" s="36">
        <f>IF(ISNUMBER([2]CI_Valeur!O29),[2]CI_Valeur!O29,0)-[2]Repart_Import!O29</f>
        <v>0</v>
      </c>
      <c r="R40" s="36">
        <f>IF(ISNUMBER([2]CI_Valeur!P29),[2]CI_Valeur!P29,0)-[2]Repart_Import!P29</f>
        <v>0</v>
      </c>
      <c r="S40" s="36">
        <f>IF(ISNUMBER([2]CI_Valeur!Q29),[2]CI_Valeur!Q29,0)-[2]Repart_Import!Q29</f>
        <v>0</v>
      </c>
      <c r="T40" s="36">
        <f>IF(ISNUMBER([2]CI_Valeur!R29),[2]CI_Valeur!R29,0)-[2]Repart_Import!R29</f>
        <v>0</v>
      </c>
      <c r="U40" s="36">
        <f>IF(ISNUMBER([2]CI_Valeur!S29),[2]CI_Valeur!S29,0)-[2]Repart_Import!S29</f>
        <v>0</v>
      </c>
      <c r="V40" s="36">
        <f>IF(ISNUMBER([2]CI_Valeur!T29),[2]CI_Valeur!T29,0)-[2]Repart_Import!T29</f>
        <v>0</v>
      </c>
      <c r="W40" s="36">
        <f>IF(ISNUMBER([2]CI_Valeur!U29),[2]CI_Valeur!U29,0)-[2]Repart_Import!U29</f>
        <v>0</v>
      </c>
      <c r="X40" s="36">
        <f>IF(ISNUMBER([2]CI_Valeur!V29),[2]CI_Valeur!V29,0)-[2]Repart_Import!V29</f>
        <v>0</v>
      </c>
      <c r="Y40" s="36">
        <f>IF(ISNUMBER([2]CI_Valeur!W29),[2]CI_Valeur!W29,0)-[2]Repart_Import!W29</f>
        <v>0</v>
      </c>
      <c r="Z40" s="36">
        <f>IF(ISNUMBER([2]CI_Valeur!X29),[2]CI_Valeur!X29,0)-[2]Repart_Import!X29</f>
        <v>0</v>
      </c>
      <c r="AA40" s="36">
        <f>IF(ISNUMBER([2]CI_Valeur!Y29),[2]CI_Valeur!Y29,0)-[2]Repart_Import!Y29</f>
        <v>0</v>
      </c>
      <c r="AB40" s="36">
        <f>IF(ISNUMBER([2]CI_Valeur!Z29),[2]CI_Valeur!Z29,0)-[2]Repart_Import!Z29</f>
        <v>0</v>
      </c>
      <c r="AC40" s="36">
        <f>IF(ISNUMBER([2]CI_Valeur!AA29),[2]CI_Valeur!AA29,0)-[2]Repart_Import!AA29</f>
        <v>0</v>
      </c>
      <c r="AD40" s="36">
        <f>IF(ISNUMBER([2]CI_Valeur!AB29),[2]CI_Valeur!AB29,0)-[2]Repart_Import!AB29</f>
        <v>0</v>
      </c>
      <c r="AE40" s="36">
        <f>IF(ISNUMBER([2]CI_Valeur!AC29),[2]CI_Valeur!AC29,0)-[2]Repart_Import!AC29</f>
        <v>0</v>
      </c>
      <c r="AF40" s="36">
        <f>IF(ISNUMBER([2]CI_Valeur!AD29),[2]CI_Valeur!AD29,0)-[2]Repart_Import!AD29</f>
        <v>0</v>
      </c>
      <c r="AG40" s="36">
        <f>IF(ISNUMBER([2]CI_Valeur!AE29),[2]CI_Valeur!AE29,0)-[2]Repart_Import!AE29</f>
        <v>0</v>
      </c>
      <c r="AH40" s="36">
        <f>IF(ISNUMBER([2]CI_Valeur!AF29),[2]CI_Valeur!AF29,0)-[2]Repart_Import!AF29</f>
        <v>0</v>
      </c>
      <c r="AI40" s="36">
        <f>IF(ISNUMBER([2]CI_Valeur!AG29),[2]CI_Valeur!AG29,0)-[2]Repart_Import!AG29</f>
        <v>0</v>
      </c>
      <c r="AJ40" s="36">
        <f>IF(ISNUMBER([2]CI_Valeur!AH29),[2]CI_Valeur!AH29,0)-[2]Repart_Import!AH29</f>
        <v>0</v>
      </c>
      <c r="AK40" s="36">
        <f>IF(ISNUMBER([2]CI_Valeur!AI29),[2]CI_Valeur!AI29,0)-[2]Repart_Import!AI29</f>
        <v>0</v>
      </c>
      <c r="AL40" s="36">
        <f>IF(ISNUMBER([2]CI_Valeur!AJ29),[2]CI_Valeur!AJ29,0)-[2]Repart_Import!AJ29</f>
        <v>0</v>
      </c>
      <c r="AM40" s="36">
        <f>IF(ISNUMBER([2]CI_Valeur!AK29),[2]CI_Valeur!AK29,0)-[2]Repart_Import!AK29</f>
        <v>0</v>
      </c>
      <c r="AN40" s="36">
        <f>IF(ISNUMBER([2]CI_Valeur!AL29),[2]CI_Valeur!AL29,0)-[2]Repart_Import!AL29</f>
        <v>0</v>
      </c>
      <c r="AO40" s="36">
        <f>IF(ISNUMBER([2]CI_Valeur!AM29),[2]CI_Valeur!AM29,0)-[2]Repart_Import!AM29</f>
        <v>0</v>
      </c>
      <c r="AP40" s="36">
        <f>IF(ISNUMBER([2]CI_Valeur!AN29),[2]CI_Valeur!AN29,0)-[2]Repart_Import!AN29</f>
        <v>0</v>
      </c>
      <c r="AQ40" s="36">
        <f>IF(ISNUMBER([2]CI_Valeur!AO29),[2]CI_Valeur!AO29,0)-[2]Repart_Import!AO29</f>
        <v>0</v>
      </c>
      <c r="AR40" s="36">
        <f>IF(ISNUMBER([2]CI_Valeur!AP29),[2]CI_Valeur!AP29,0)-[2]Repart_Import!AP29</f>
        <v>0</v>
      </c>
      <c r="AS40" s="36">
        <f>IF(ISNUMBER([2]CI_Valeur!AQ29),[2]CI_Valeur!AQ29,0)-[2]Repart_Import!AQ29</f>
        <v>172281.21180000002</v>
      </c>
      <c r="AT40" s="36">
        <f>IF(ISNUMBER([2]CI_Valeur!AR29),[2]CI_Valeur!AR29,0)-[2]Repart_Import!AR29</f>
        <v>0</v>
      </c>
      <c r="AU40" s="36">
        <f>IF(ISNUMBER([2]CI_Valeur!AS29),[2]CI_Valeur!AS29,0)-[2]Repart_Import!AS29</f>
        <v>0</v>
      </c>
      <c r="AV40" s="36">
        <f>IF(ISNUMBER([2]CI_Valeur!AT29),[2]CI_Valeur!AT29,0)-[2]Repart_Import!AT29</f>
        <v>0</v>
      </c>
      <c r="AW40" s="36">
        <f>IF(ISNUMBER([2]CI_Valeur!AU29),[2]CI_Valeur!AU29,0)-[2]Repart_Import!AU29</f>
        <v>0</v>
      </c>
      <c r="AX40" s="36">
        <f>IF(ISNUMBER([2]CI_Valeur!AV29),[2]CI_Valeur!AV29,0)-[2]Repart_Import!AV29</f>
        <v>0</v>
      </c>
      <c r="AY40" s="36">
        <f>IF(ISNUMBER([2]CI_Valeur!AW29),[2]CI_Valeur!AW29,0)-[2]Repart_Import!AW29</f>
        <v>0</v>
      </c>
      <c r="AZ40" s="36">
        <f>IF(ISNUMBER([2]CI_Valeur!AX29),[2]CI_Valeur!AX29,0)-[2]Repart_Import!AX29</f>
        <v>0</v>
      </c>
      <c r="BA40" s="36">
        <f>IF(ISNUMBER([2]CI_Valeur!AY29),[2]CI_Valeur!AY29,0)-[2]Repart_Import!AY29</f>
        <v>0</v>
      </c>
      <c r="BB40" s="36">
        <f>IF(ISNUMBER([2]CI_Valeur!AZ29),[2]CI_Valeur!AZ29,0)-[2]Repart_Import!AZ29</f>
        <v>0</v>
      </c>
      <c r="BC40" s="36">
        <f>IF(ISNUMBER([2]CI_Valeur!BA29),[2]CI_Valeur!BA29,0)-[2]Repart_Import!BA29</f>
        <v>0</v>
      </c>
      <c r="BD40" s="36">
        <f>IF(ISNUMBER([2]CI_Valeur!BB29),[2]CI_Valeur!BB29,0)-[2]Repart_Import!BB29</f>
        <v>0</v>
      </c>
      <c r="BE40" s="36">
        <f>IF(ISNUMBER([2]CI_Valeur!BC29),[2]CI_Valeur!BC29,0)-[2]Repart_Import!BC29</f>
        <v>0</v>
      </c>
      <c r="BF40" s="36">
        <f>IF(ISNUMBER([2]CI_Valeur!BD29),[2]CI_Valeur!BD29,0)-[2]Repart_Import!BD29</f>
        <v>0</v>
      </c>
      <c r="BG40" s="36">
        <f>IF(ISNUMBER([2]CI_Valeur!BE29),[2]CI_Valeur!BE29,0)-[2]Repart_Import!BE29</f>
        <v>0</v>
      </c>
      <c r="BH40" s="36">
        <f>IF(ISNUMBER([2]CI_Valeur!BF29),[2]CI_Valeur!BF29,0)-[2]Repart_Import!BF29</f>
        <v>0</v>
      </c>
      <c r="BI40" s="37">
        <f>'[25]Marge TER'!$E$17</f>
        <v>281140.35723151814</v>
      </c>
      <c r="BJ40" s="38">
        <f>'[25]Marge TER'!$E$10</f>
        <v>46087.042000000001</v>
      </c>
      <c r="BK40" s="39">
        <f>SUM([2]CI_Valeur!B29:BF29)</f>
        <v>197242.06980000003</v>
      </c>
      <c r="BL40" s="39">
        <f t="shared" si="2"/>
        <v>524469.46903151821</v>
      </c>
      <c r="BM40" s="38">
        <f>'[25]Marge TER'!$K$82</f>
        <v>72156.608999999997</v>
      </c>
      <c r="BN40" s="39">
        <f t="shared" si="3"/>
        <v>0</v>
      </c>
      <c r="BO40" s="40">
        <f t="shared" si="4"/>
        <v>0</v>
      </c>
      <c r="BP40" s="41">
        <v>23</v>
      </c>
      <c r="BQ40" s="40">
        <f t="shared" si="5"/>
        <v>0.79698780408252445</v>
      </c>
      <c r="BU40" s="1" t="str">
        <f t="shared" si="1"/>
        <v>30 - Fabrication de combustibles industriels à base de bois</v>
      </c>
    </row>
    <row r="41" spans="3:73" ht="13.5" thickBot="1" x14ac:dyDescent="0.25">
      <c r="C41" s="42" t="s">
        <v>36</v>
      </c>
      <c r="D41" s="36">
        <f>IF(ISNUMBER([2]CI_Valeur!B30),[2]CI_Valeur!B30,0)-[2]Repart_Import!B30</f>
        <v>0</v>
      </c>
      <c r="E41" s="36">
        <f>IF(ISNUMBER([2]CI_Valeur!C30),[2]CI_Valeur!C30,0)-[2]Repart_Import!C30</f>
        <v>0</v>
      </c>
      <c r="F41" s="36">
        <f>IF(ISNUMBER([2]CI_Valeur!D30),[2]CI_Valeur!D30,0)-[2]Repart_Import!D30</f>
        <v>0</v>
      </c>
      <c r="G41" s="36">
        <f>IF(ISNUMBER([2]CI_Valeur!E30),[2]CI_Valeur!E30,0)-[2]Repart_Import!E30</f>
        <v>0</v>
      </c>
      <c r="H41" s="36">
        <f>IF(ISNUMBER([2]CI_Valeur!F30),[2]CI_Valeur!F30,0)-[2]Repart_Import!F30</f>
        <v>0</v>
      </c>
      <c r="I41" s="36">
        <f>IF(ISNUMBER([2]CI_Valeur!G30),[2]CI_Valeur!G30,0)-[2]Repart_Import!G30</f>
        <v>0</v>
      </c>
      <c r="J41" s="36">
        <f>IF(ISNUMBER([2]CI_Valeur!H30),[2]CI_Valeur!H30,0)-[2]Repart_Import!H30</f>
        <v>0</v>
      </c>
      <c r="K41" s="36">
        <f>IF(ISNUMBER([2]CI_Valeur!I30),[2]CI_Valeur!I30,0)-[2]Repart_Import!I30</f>
        <v>0</v>
      </c>
      <c r="L41" s="36">
        <f>IF(ISNUMBER([2]CI_Valeur!J30),[2]CI_Valeur!J30,0)-[2]Repart_Import!J30</f>
        <v>0</v>
      </c>
      <c r="M41" s="36">
        <f>IF(ISNUMBER([2]CI_Valeur!K30),[2]CI_Valeur!K30,0)-[2]Repart_Import!K30</f>
        <v>0</v>
      </c>
      <c r="N41" s="36">
        <f>IF(ISNUMBER([2]CI_Valeur!L30),[2]CI_Valeur!L30,0)-[2]Repart_Import!L30</f>
        <v>0</v>
      </c>
      <c r="O41" s="36">
        <f>IF(ISNUMBER([2]CI_Valeur!M30),[2]CI_Valeur!M30,0)-[2]Repart_Import!M30</f>
        <v>0</v>
      </c>
      <c r="P41" s="36">
        <f>IF(ISNUMBER([2]CI_Valeur!N30),[2]CI_Valeur!N30,0)-[2]Repart_Import!N30</f>
        <v>0</v>
      </c>
      <c r="Q41" s="36">
        <f>IF(ISNUMBER([2]CI_Valeur!O30),[2]CI_Valeur!O30,0)-[2]Repart_Import!O30</f>
        <v>0</v>
      </c>
      <c r="R41" s="36">
        <f>IF(ISNUMBER([2]CI_Valeur!P30),[2]CI_Valeur!P30,0)-[2]Repart_Import!P30</f>
        <v>0</v>
      </c>
      <c r="S41" s="36">
        <f>IF(ISNUMBER([2]CI_Valeur!Q30),[2]CI_Valeur!Q30,0)-[2]Repart_Import!Q30</f>
        <v>0</v>
      </c>
      <c r="T41" s="36">
        <f>IF(ISNUMBER([2]CI_Valeur!R30),[2]CI_Valeur!R30,0)-[2]Repart_Import!R30</f>
        <v>0</v>
      </c>
      <c r="U41" s="36">
        <f>IF(ISNUMBER([2]CI_Valeur!S30),[2]CI_Valeur!S30,0)-[2]Repart_Import!S30</f>
        <v>0</v>
      </c>
      <c r="V41" s="36">
        <f>IF(ISNUMBER([2]CI_Valeur!T30),[2]CI_Valeur!T30,0)-[2]Repart_Import!T30</f>
        <v>0</v>
      </c>
      <c r="W41" s="36">
        <f>IF(ISNUMBER([2]CI_Valeur!U30),[2]CI_Valeur!U30,0)-[2]Repart_Import!U30</f>
        <v>0</v>
      </c>
      <c r="X41" s="36">
        <f>IF(ISNUMBER([2]CI_Valeur!V30),[2]CI_Valeur!V30,0)-[2]Repart_Import!V30</f>
        <v>0</v>
      </c>
      <c r="Y41" s="36">
        <f>IF(ISNUMBER([2]CI_Valeur!W30),[2]CI_Valeur!W30,0)-[2]Repart_Import!W30</f>
        <v>0</v>
      </c>
      <c r="Z41" s="36">
        <f>IF(ISNUMBER([2]CI_Valeur!X30),[2]CI_Valeur!X30,0)-[2]Repart_Import!X30</f>
        <v>0</v>
      </c>
      <c r="AA41" s="36">
        <f>IF(ISNUMBER([2]CI_Valeur!Y30),[2]CI_Valeur!Y30,0)-[2]Repart_Import!Y30</f>
        <v>0</v>
      </c>
      <c r="AB41" s="36">
        <f>IF(ISNUMBER([2]CI_Valeur!Z30),[2]CI_Valeur!Z30,0)-[2]Repart_Import!Z30</f>
        <v>0</v>
      </c>
      <c r="AC41" s="36">
        <f>IF(ISNUMBER([2]CI_Valeur!AA30),[2]CI_Valeur!AA30,0)-[2]Repart_Import!AA30</f>
        <v>4455.5240228723706</v>
      </c>
      <c r="AD41" s="36">
        <f>IF(ISNUMBER([2]CI_Valeur!AB30),[2]CI_Valeur!AB30,0)-[2]Repart_Import!AB30</f>
        <v>12371.123978885509</v>
      </c>
      <c r="AE41" s="36">
        <f>IF(ISNUMBER([2]CI_Valeur!AC30),[2]CI_Valeur!AC30,0)-[2]Repart_Import!AC30</f>
        <v>12942.191750399998</v>
      </c>
      <c r="AF41" s="36">
        <f>IF(ISNUMBER([2]CI_Valeur!AD30),[2]CI_Valeur!AD30,0)-[2]Repart_Import!AD30</f>
        <v>36523.44346000001</v>
      </c>
      <c r="AG41" s="36">
        <f>IF(ISNUMBER([2]CI_Valeur!AE30),[2]CI_Valeur!AE30,0)-[2]Repart_Import!AE30</f>
        <v>131310.43574356026</v>
      </c>
      <c r="AH41" s="36">
        <f>IF(ISNUMBER([2]CI_Valeur!AF30),[2]CI_Valeur!AF30,0)-[2]Repart_Import!AF30</f>
        <v>0</v>
      </c>
      <c r="AI41" s="36">
        <f>IF(ISNUMBER([2]CI_Valeur!AG30),[2]CI_Valeur!AG30,0)-[2]Repart_Import!AG30</f>
        <v>3149.7202379999999</v>
      </c>
      <c r="AJ41" s="36">
        <f>IF(ISNUMBER([2]CI_Valeur!AH30),[2]CI_Valeur!AH30,0)-[2]Repart_Import!AH30</f>
        <v>0</v>
      </c>
      <c r="AK41" s="36">
        <f>IF(ISNUMBER([2]CI_Valeur!AI30),[2]CI_Valeur!AI30,0)-[2]Repart_Import!AI30</f>
        <v>0</v>
      </c>
      <c r="AL41" s="36">
        <f>IF(ISNUMBER([2]CI_Valeur!AJ30),[2]CI_Valeur!AJ30,0)-[2]Repart_Import!AJ30</f>
        <v>0</v>
      </c>
      <c r="AM41" s="36">
        <f>IF(ISNUMBER([2]CI_Valeur!AK30),[2]CI_Valeur!AK30,0)-[2]Repart_Import!AK30</f>
        <v>0</v>
      </c>
      <c r="AN41" s="36">
        <f>IF(ISNUMBER([2]CI_Valeur!AL30),[2]CI_Valeur!AL30,0)-[2]Repart_Import!AL30</f>
        <v>0</v>
      </c>
      <c r="AO41" s="36">
        <f>IF(ISNUMBER([2]CI_Valeur!AM30),[2]CI_Valeur!AM30,0)-[2]Repart_Import!AM30</f>
        <v>0</v>
      </c>
      <c r="AP41" s="36">
        <f>IF(ISNUMBER([2]CI_Valeur!AN30),[2]CI_Valeur!AN30,0)-[2]Repart_Import!AN30</f>
        <v>0</v>
      </c>
      <c r="AQ41" s="36">
        <f>IF(ISNUMBER([2]CI_Valeur!AO30),[2]CI_Valeur!AO30,0)-[2]Repart_Import!AO30</f>
        <v>304415.93</v>
      </c>
      <c r="AR41" s="36">
        <f>IF(ISNUMBER([2]CI_Valeur!AP30),[2]CI_Valeur!AP30,0)-[2]Repart_Import!AP30</f>
        <v>0</v>
      </c>
      <c r="AS41" s="36">
        <f>IF(ISNUMBER([2]CI_Valeur!AQ30),[2]CI_Valeur!AQ30,0)-[2]Repart_Import!AQ30</f>
        <v>0</v>
      </c>
      <c r="AT41" s="36">
        <f>IF(ISNUMBER([2]CI_Valeur!AR30),[2]CI_Valeur!AR30,0)-[2]Repart_Import!AR30</f>
        <v>0</v>
      </c>
      <c r="AU41" s="36">
        <f>IF(ISNUMBER([2]CI_Valeur!AS30),[2]CI_Valeur!AS30,0)-[2]Repart_Import!AS30</f>
        <v>0</v>
      </c>
      <c r="AV41" s="36">
        <f>IF(ISNUMBER([2]CI_Valeur!AT30),[2]CI_Valeur!AT30,0)-[2]Repart_Import!AT30</f>
        <v>3101.7</v>
      </c>
      <c r="AW41" s="36">
        <f>IF(ISNUMBER([2]CI_Valeur!AU30),[2]CI_Valeur!AU30,0)-[2]Repart_Import!AU30</f>
        <v>4940</v>
      </c>
      <c r="AX41" s="36">
        <f>IF(ISNUMBER([2]CI_Valeur!AV30),[2]CI_Valeur!AV30,0)-[2]Repart_Import!AV30</f>
        <v>117870.15955829865</v>
      </c>
      <c r="AY41" s="36">
        <f>IF(ISNUMBER([2]CI_Valeur!AW30),[2]CI_Valeur!AW30,0)-[2]Repart_Import!AW30</f>
        <v>35155.752752339235</v>
      </c>
      <c r="AZ41" s="36">
        <f>IF(ISNUMBER([2]CI_Valeur!AX30),[2]CI_Valeur!AX30,0)-[2]Repart_Import!AX30</f>
        <v>0</v>
      </c>
      <c r="BA41" s="36">
        <f>IF(ISNUMBER([2]CI_Valeur!AY30),[2]CI_Valeur!AY30,0)-[2]Repart_Import!AY30</f>
        <v>10007.630999999994</v>
      </c>
      <c r="BB41" s="36">
        <f>IF(ISNUMBER([2]CI_Valeur!AZ30),[2]CI_Valeur!AZ30,0)-[2]Repart_Import!AZ30</f>
        <v>1662.9942857142855</v>
      </c>
      <c r="BC41" s="36">
        <f>IF(ISNUMBER([2]CI_Valeur!BA30),[2]CI_Valeur!BA30,0)-[2]Repart_Import!BA30</f>
        <v>1329.3000000000002</v>
      </c>
      <c r="BD41" s="36">
        <f>IF(ISNUMBER([2]CI_Valeur!BB30),[2]CI_Valeur!BB30,0)-[2]Repart_Import!BB30</f>
        <v>0</v>
      </c>
      <c r="BE41" s="36">
        <f>IF(ISNUMBER([2]CI_Valeur!BC30),[2]CI_Valeur!BC30,0)-[2]Repart_Import!BC30</f>
        <v>0</v>
      </c>
      <c r="BF41" s="36">
        <f>IF(ISNUMBER([2]CI_Valeur!BD30),[2]CI_Valeur!BD30,0)-[2]Repart_Import!BD30</f>
        <v>0</v>
      </c>
      <c r="BG41" s="36">
        <f>IF(ISNUMBER([2]CI_Valeur!BE30),[2]CI_Valeur!BE30,0)-[2]Repart_Import!BE30</f>
        <v>0</v>
      </c>
      <c r="BH41" s="36">
        <f>IF(ISNUMBER([2]CI_Valeur!BF30),[2]CI_Valeur!BF30,0)-[2]Repart_Import!BF30</f>
        <v>0</v>
      </c>
      <c r="BI41" s="37">
        <f>'[26]Marge TER'!$E$17</f>
        <v>196461.50797576102</v>
      </c>
      <c r="BJ41" s="38">
        <f>'[26]Marge TER'!$E$10</f>
        <v>882027</v>
      </c>
      <c r="BK41" s="39">
        <f>SUM([2]CI_Valeur!B30:BF30)</f>
        <v>1492838.7438143096</v>
      </c>
      <c r="BL41" s="39">
        <f t="shared" si="2"/>
        <v>2571327.2517900709</v>
      </c>
      <c r="BM41" s="38">
        <f>'[26]Marge TER'!$K$82</f>
        <v>150151.46797576101</v>
      </c>
      <c r="BN41" s="39">
        <f t="shared" si="3"/>
        <v>2.099289558827877E-4</v>
      </c>
      <c r="BO41" s="40">
        <f t="shared" si="4"/>
        <v>0</v>
      </c>
      <c r="BP41" s="41">
        <v>24</v>
      </c>
      <c r="BQ41" s="40">
        <f t="shared" si="5"/>
        <v>0.42949496168073736</v>
      </c>
      <c r="BU41" s="1" t="str">
        <f t="shared" si="1"/>
        <v>31 - Fabrication de placages et de panneaux de bois</v>
      </c>
    </row>
    <row r="42" spans="3:73" ht="13.5" thickBot="1" x14ac:dyDescent="0.25">
      <c r="C42" s="42" t="s">
        <v>37</v>
      </c>
      <c r="D42" s="36">
        <f>IF(ISNUMBER([2]CI_Valeur!B31),[2]CI_Valeur!B31,0)-[2]Repart_Import!B31</f>
        <v>0</v>
      </c>
      <c r="E42" s="36">
        <f>IF(ISNUMBER([2]CI_Valeur!C31),[2]CI_Valeur!C31,0)-[2]Repart_Import!C31</f>
        <v>0</v>
      </c>
      <c r="F42" s="36">
        <f>IF(ISNUMBER([2]CI_Valeur!D31),[2]CI_Valeur!D31,0)-[2]Repart_Import!D31</f>
        <v>0</v>
      </c>
      <c r="G42" s="36">
        <f>IF(ISNUMBER([2]CI_Valeur!E31),[2]CI_Valeur!E31,0)-[2]Repart_Import!E31</f>
        <v>0</v>
      </c>
      <c r="H42" s="36">
        <f>IF(ISNUMBER([2]CI_Valeur!F31),[2]CI_Valeur!F31,0)-[2]Repart_Import!F31</f>
        <v>0</v>
      </c>
      <c r="I42" s="36">
        <f>IF(ISNUMBER([2]CI_Valeur!G31),[2]CI_Valeur!G31,0)-[2]Repart_Import!G31</f>
        <v>0</v>
      </c>
      <c r="J42" s="36">
        <f>IF(ISNUMBER([2]CI_Valeur!H31),[2]CI_Valeur!H31,0)-[2]Repart_Import!H31</f>
        <v>0</v>
      </c>
      <c r="K42" s="36">
        <f>IF(ISNUMBER([2]CI_Valeur!I31),[2]CI_Valeur!I31,0)-[2]Repart_Import!I31</f>
        <v>0</v>
      </c>
      <c r="L42" s="36">
        <f>IF(ISNUMBER([2]CI_Valeur!J31),[2]CI_Valeur!J31,0)-[2]Repart_Import!J31</f>
        <v>0</v>
      </c>
      <c r="M42" s="36">
        <f>IF(ISNUMBER([2]CI_Valeur!K31),[2]CI_Valeur!K31,0)-[2]Repart_Import!K31</f>
        <v>0</v>
      </c>
      <c r="N42" s="36">
        <f>IF(ISNUMBER([2]CI_Valeur!L31),[2]CI_Valeur!L31,0)-[2]Repart_Import!L31</f>
        <v>0</v>
      </c>
      <c r="O42" s="36">
        <f>IF(ISNUMBER([2]CI_Valeur!M31),[2]CI_Valeur!M31,0)-[2]Repart_Import!M31</f>
        <v>0</v>
      </c>
      <c r="P42" s="36">
        <f>IF(ISNUMBER([2]CI_Valeur!N31),[2]CI_Valeur!N31,0)-[2]Repart_Import!N31</f>
        <v>0</v>
      </c>
      <c r="Q42" s="36">
        <f>IF(ISNUMBER([2]CI_Valeur!O31),[2]CI_Valeur!O31,0)-[2]Repart_Import!O31</f>
        <v>0</v>
      </c>
      <c r="R42" s="36">
        <f>IF(ISNUMBER([2]CI_Valeur!P31),[2]CI_Valeur!P31,0)-[2]Repart_Import!P31</f>
        <v>0</v>
      </c>
      <c r="S42" s="36">
        <f>IF(ISNUMBER([2]CI_Valeur!Q31),[2]CI_Valeur!Q31,0)-[2]Repart_Import!Q31</f>
        <v>0</v>
      </c>
      <c r="T42" s="36">
        <f>IF(ISNUMBER([2]CI_Valeur!R31),[2]CI_Valeur!R31,0)-[2]Repart_Import!R31</f>
        <v>0</v>
      </c>
      <c r="U42" s="36">
        <f>IF(ISNUMBER([2]CI_Valeur!S31),[2]CI_Valeur!S31,0)-[2]Repart_Import!S31</f>
        <v>0</v>
      </c>
      <c r="V42" s="36">
        <f>IF(ISNUMBER([2]CI_Valeur!T31),[2]CI_Valeur!T31,0)-[2]Repart_Import!T31</f>
        <v>0</v>
      </c>
      <c r="W42" s="36">
        <f>IF(ISNUMBER([2]CI_Valeur!U31),[2]CI_Valeur!U31,0)-[2]Repart_Import!U31</f>
        <v>0</v>
      </c>
      <c r="X42" s="36">
        <f>IF(ISNUMBER([2]CI_Valeur!V31),[2]CI_Valeur!V31,0)-[2]Repart_Import!V31</f>
        <v>0</v>
      </c>
      <c r="Y42" s="36">
        <f>IF(ISNUMBER([2]CI_Valeur!W31),[2]CI_Valeur!W31,0)-[2]Repart_Import!W31</f>
        <v>0</v>
      </c>
      <c r="Z42" s="36">
        <f>IF(ISNUMBER([2]CI_Valeur!X31),[2]CI_Valeur!X31,0)-[2]Repart_Import!X31</f>
        <v>0</v>
      </c>
      <c r="AA42" s="36">
        <f>IF(ISNUMBER([2]CI_Valeur!Y31),[2]CI_Valeur!Y31,0)-[2]Repart_Import!Y31</f>
        <v>0</v>
      </c>
      <c r="AB42" s="36">
        <f>IF(ISNUMBER([2]CI_Valeur!Z31),[2]CI_Valeur!Z31,0)-[2]Repart_Import!Z31</f>
        <v>0</v>
      </c>
      <c r="AC42" s="36">
        <f>IF(ISNUMBER([2]CI_Valeur!AA31),[2]CI_Valeur!AA31,0)-[2]Repart_Import!AA31</f>
        <v>0</v>
      </c>
      <c r="AD42" s="36">
        <f>IF(ISNUMBER([2]CI_Valeur!AB31),[2]CI_Valeur!AB31,0)-[2]Repart_Import!AB31</f>
        <v>0</v>
      </c>
      <c r="AE42" s="36">
        <f>IF(ISNUMBER([2]CI_Valeur!AC31),[2]CI_Valeur!AC31,0)-[2]Repart_Import!AC31</f>
        <v>0</v>
      </c>
      <c r="AF42" s="36">
        <f>IF(ISNUMBER([2]CI_Valeur!AD31),[2]CI_Valeur!AD31,0)-[2]Repart_Import!AD31</f>
        <v>0</v>
      </c>
      <c r="AG42" s="36">
        <f>IF(ISNUMBER([2]CI_Valeur!AE31),[2]CI_Valeur!AE31,0)-[2]Repart_Import!AE31</f>
        <v>0</v>
      </c>
      <c r="AH42" s="36">
        <f>IF(ISNUMBER([2]CI_Valeur!AF31),[2]CI_Valeur!AF31,0)-[2]Repart_Import!AF31</f>
        <v>0</v>
      </c>
      <c r="AI42" s="36">
        <f>IF(ISNUMBER([2]CI_Valeur!AG31),[2]CI_Valeur!AG31,0)-[2]Repart_Import!AG31</f>
        <v>0</v>
      </c>
      <c r="AJ42" s="36">
        <f>IF(ISNUMBER([2]CI_Valeur!AH31),[2]CI_Valeur!AH31,0)-[2]Repart_Import!AH31</f>
        <v>0</v>
      </c>
      <c r="AK42" s="36">
        <f>IF(ISNUMBER([2]CI_Valeur!AI31),[2]CI_Valeur!AI31,0)-[2]Repart_Import!AI31</f>
        <v>0</v>
      </c>
      <c r="AL42" s="36">
        <f>IF(ISNUMBER([2]CI_Valeur!AJ31),[2]CI_Valeur!AJ31,0)-[2]Repart_Import!AJ31</f>
        <v>0</v>
      </c>
      <c r="AM42" s="36">
        <f>IF(ISNUMBER([2]CI_Valeur!AK31),[2]CI_Valeur!AK31,0)-[2]Repart_Import!AK31</f>
        <v>0</v>
      </c>
      <c r="AN42" s="36">
        <f>IF(ISNUMBER([2]CI_Valeur!AL31),[2]CI_Valeur!AL31,0)-[2]Repart_Import!AL31</f>
        <v>0</v>
      </c>
      <c r="AO42" s="36">
        <f>IF(ISNUMBER([2]CI_Valeur!AM31),[2]CI_Valeur!AM31,0)-[2]Repart_Import!AM31</f>
        <v>0</v>
      </c>
      <c r="AP42" s="36">
        <f>IF(ISNUMBER([2]CI_Valeur!AN31),[2]CI_Valeur!AN31,0)-[2]Repart_Import!AN31</f>
        <v>0</v>
      </c>
      <c r="AQ42" s="36">
        <f>IF(ISNUMBER([2]CI_Valeur!AO31),[2]CI_Valeur!AO31,0)-[2]Repart_Import!AO31</f>
        <v>0</v>
      </c>
      <c r="AR42" s="36">
        <f>IF(ISNUMBER([2]CI_Valeur!AP31),[2]CI_Valeur!AP31,0)-[2]Repart_Import!AP31</f>
        <v>0</v>
      </c>
      <c r="AS42" s="36">
        <f>IF(ISNUMBER([2]CI_Valeur!AQ31),[2]CI_Valeur!AQ31,0)-[2]Repart_Import!AQ31</f>
        <v>0</v>
      </c>
      <c r="AT42" s="36">
        <f>IF(ISNUMBER([2]CI_Valeur!AR31),[2]CI_Valeur!AR31,0)-[2]Repart_Import!AR31</f>
        <v>0</v>
      </c>
      <c r="AU42" s="36">
        <f>IF(ISNUMBER([2]CI_Valeur!AS31),[2]CI_Valeur!AS31,0)-[2]Repart_Import!AS31</f>
        <v>0</v>
      </c>
      <c r="AV42" s="36">
        <f>IF(ISNUMBER([2]CI_Valeur!AT31),[2]CI_Valeur!AT31,0)-[2]Repart_Import!AT31</f>
        <v>0</v>
      </c>
      <c r="AW42" s="36">
        <f>IF(ISNUMBER([2]CI_Valeur!AU31),[2]CI_Valeur!AU31,0)-[2]Repart_Import!AU31</f>
        <v>0</v>
      </c>
      <c r="AX42" s="36">
        <f>IF(ISNUMBER([2]CI_Valeur!AV31),[2]CI_Valeur!AV31,0)-[2]Repart_Import!AV31</f>
        <v>0</v>
      </c>
      <c r="AY42" s="36">
        <f>IF(ISNUMBER([2]CI_Valeur!AW31),[2]CI_Valeur!AW31,0)-[2]Repart_Import!AW31</f>
        <v>0</v>
      </c>
      <c r="AZ42" s="36">
        <f>IF(ISNUMBER([2]CI_Valeur!AX31),[2]CI_Valeur!AX31,0)-[2]Repart_Import!AX31</f>
        <v>0</v>
      </c>
      <c r="BA42" s="36">
        <f>IF(ISNUMBER([2]CI_Valeur!AY31),[2]CI_Valeur!AY31,0)-[2]Repart_Import!AY31</f>
        <v>0</v>
      </c>
      <c r="BB42" s="36">
        <f>IF(ISNUMBER([2]CI_Valeur!AZ31),[2]CI_Valeur!AZ31,0)-[2]Repart_Import!AZ31</f>
        <v>0</v>
      </c>
      <c r="BC42" s="36">
        <f>IF(ISNUMBER([2]CI_Valeur!BA31),[2]CI_Valeur!BA31,0)-[2]Repart_Import!BA31</f>
        <v>0</v>
      </c>
      <c r="BD42" s="36">
        <f>IF(ISNUMBER([2]CI_Valeur!BB31),[2]CI_Valeur!BB31,0)-[2]Repart_Import!BB31</f>
        <v>0</v>
      </c>
      <c r="BE42" s="36">
        <f>IF(ISNUMBER([2]CI_Valeur!BC31),[2]CI_Valeur!BC31,0)-[2]Repart_Import!BC31</f>
        <v>0</v>
      </c>
      <c r="BF42" s="36">
        <f>IF(ISNUMBER([2]CI_Valeur!BD31),[2]CI_Valeur!BD31,0)-[2]Repart_Import!BD31</f>
        <v>0</v>
      </c>
      <c r="BG42" s="36">
        <f>IF(ISNUMBER([2]CI_Valeur!BE31),[2]CI_Valeur!BE31,0)-[2]Repart_Import!BE31</f>
        <v>0</v>
      </c>
      <c r="BH42" s="36">
        <f>IF(ISNUMBER([2]CI_Valeur!BF31),[2]CI_Valeur!BF31,0)-[2]Repart_Import!BF31</f>
        <v>0</v>
      </c>
      <c r="BI42" s="37">
        <f>'[27]Marge TER'!$E$17</f>
        <v>1</v>
      </c>
      <c r="BJ42" s="38">
        <f>'[27]Marge TER'!$E$10</f>
        <v>0</v>
      </c>
      <c r="BK42" s="39">
        <f>SUM([2]CI_Valeur!B31:BF31)</f>
        <v>0</v>
      </c>
      <c r="BL42" s="39">
        <f t="shared" si="2"/>
        <v>1</v>
      </c>
      <c r="BM42" s="38">
        <f>'[27]Marge TER'!$K$82</f>
        <v>0</v>
      </c>
      <c r="BN42" s="39">
        <f t="shared" si="3"/>
        <v>0</v>
      </c>
      <c r="BO42" s="40">
        <f t="shared" si="4"/>
        <v>0</v>
      </c>
      <c r="BP42" s="41">
        <v>25</v>
      </c>
      <c r="BQ42" s="40">
        <f t="shared" si="5"/>
        <v>1</v>
      </c>
      <c r="BU42" s="1" t="str">
        <f t="shared" si="1"/>
        <v xml:space="preserve">32 - Fabrication de produits finis à base de panneaux (plinthes, profilés de menuiserie…) </v>
      </c>
    </row>
    <row r="43" spans="3:73" ht="13.5" thickBot="1" x14ac:dyDescent="0.25">
      <c r="C43" s="42" t="s">
        <v>38</v>
      </c>
      <c r="D43" s="36">
        <f>IF(ISNUMBER([2]CI_Valeur!B32),[2]CI_Valeur!B32,0)-[2]Repart_Import!B32</f>
        <v>0</v>
      </c>
      <c r="E43" s="36">
        <f>IF(ISNUMBER([2]CI_Valeur!C32),[2]CI_Valeur!C32,0)-[2]Repart_Import!C32</f>
        <v>0</v>
      </c>
      <c r="F43" s="36">
        <f>IF(ISNUMBER([2]CI_Valeur!D32),[2]CI_Valeur!D32,0)-[2]Repart_Import!D32</f>
        <v>0</v>
      </c>
      <c r="G43" s="36">
        <f>IF(ISNUMBER([2]CI_Valeur!E32),[2]CI_Valeur!E32,0)-[2]Repart_Import!E32</f>
        <v>0</v>
      </c>
      <c r="H43" s="36">
        <f>IF(ISNUMBER([2]CI_Valeur!F32),[2]CI_Valeur!F32,0)-[2]Repart_Import!F32</f>
        <v>0</v>
      </c>
      <c r="I43" s="36">
        <f>IF(ISNUMBER([2]CI_Valeur!G32),[2]CI_Valeur!G32,0)-[2]Repart_Import!G32</f>
        <v>0</v>
      </c>
      <c r="J43" s="36">
        <f>IF(ISNUMBER([2]CI_Valeur!H32),[2]CI_Valeur!H32,0)-[2]Repart_Import!H32</f>
        <v>0</v>
      </c>
      <c r="K43" s="36">
        <f>IF(ISNUMBER([2]CI_Valeur!I32),[2]CI_Valeur!I32,0)-[2]Repart_Import!I32</f>
        <v>0</v>
      </c>
      <c r="L43" s="36">
        <f>IF(ISNUMBER([2]CI_Valeur!J32),[2]CI_Valeur!J32,0)-[2]Repart_Import!J32</f>
        <v>0</v>
      </c>
      <c r="M43" s="36">
        <f>IF(ISNUMBER([2]CI_Valeur!K32),[2]CI_Valeur!K32,0)-[2]Repart_Import!K32</f>
        <v>0</v>
      </c>
      <c r="N43" s="36">
        <f>IF(ISNUMBER([2]CI_Valeur!L32),[2]CI_Valeur!L32,0)-[2]Repart_Import!L32</f>
        <v>0</v>
      </c>
      <c r="O43" s="36">
        <f>IF(ISNUMBER([2]CI_Valeur!M32),[2]CI_Valeur!M32,0)-[2]Repart_Import!M32</f>
        <v>0</v>
      </c>
      <c r="P43" s="36">
        <f>IF(ISNUMBER([2]CI_Valeur!N32),[2]CI_Valeur!N32,0)-[2]Repart_Import!N32</f>
        <v>0</v>
      </c>
      <c r="Q43" s="36">
        <f>IF(ISNUMBER([2]CI_Valeur!O32),[2]CI_Valeur!O32,0)-[2]Repart_Import!O32</f>
        <v>0</v>
      </c>
      <c r="R43" s="36">
        <f>IF(ISNUMBER([2]CI_Valeur!P32),[2]CI_Valeur!P32,0)-[2]Repart_Import!P32</f>
        <v>0</v>
      </c>
      <c r="S43" s="36">
        <f>IF(ISNUMBER([2]CI_Valeur!Q32),[2]CI_Valeur!Q32,0)-[2]Repart_Import!Q32</f>
        <v>0</v>
      </c>
      <c r="T43" s="36">
        <f>IF(ISNUMBER([2]CI_Valeur!R32),[2]CI_Valeur!R32,0)-[2]Repart_Import!R32</f>
        <v>0</v>
      </c>
      <c r="U43" s="36">
        <f>IF(ISNUMBER([2]CI_Valeur!S32),[2]CI_Valeur!S32,0)-[2]Repart_Import!S32</f>
        <v>0</v>
      </c>
      <c r="V43" s="36">
        <f>IF(ISNUMBER([2]CI_Valeur!T32),[2]CI_Valeur!T32,0)-[2]Repart_Import!T32</f>
        <v>0</v>
      </c>
      <c r="W43" s="36">
        <f>IF(ISNUMBER([2]CI_Valeur!U32),[2]CI_Valeur!U32,0)-[2]Repart_Import!U32</f>
        <v>0</v>
      </c>
      <c r="X43" s="36">
        <f>IF(ISNUMBER([2]CI_Valeur!V32),[2]CI_Valeur!V32,0)-[2]Repart_Import!V32</f>
        <v>0</v>
      </c>
      <c r="Y43" s="36">
        <f>IF(ISNUMBER([2]CI_Valeur!W32),[2]CI_Valeur!W32,0)-[2]Repart_Import!W32</f>
        <v>0</v>
      </c>
      <c r="Z43" s="36">
        <f>IF(ISNUMBER([2]CI_Valeur!X32),[2]CI_Valeur!X32,0)-[2]Repart_Import!X32</f>
        <v>0</v>
      </c>
      <c r="AA43" s="36">
        <f>IF(ISNUMBER([2]CI_Valeur!Y32),[2]CI_Valeur!Y32,0)-[2]Repart_Import!Y32</f>
        <v>0</v>
      </c>
      <c r="AB43" s="36">
        <f>IF(ISNUMBER([2]CI_Valeur!Z32),[2]CI_Valeur!Z32,0)-[2]Repart_Import!Z32</f>
        <v>0</v>
      </c>
      <c r="AC43" s="36">
        <f>IF(ISNUMBER([2]CI_Valeur!AA32),[2]CI_Valeur!AA32,0)-[2]Repart_Import!AA32</f>
        <v>0</v>
      </c>
      <c r="AD43" s="36">
        <f>IF(ISNUMBER([2]CI_Valeur!AB32),[2]CI_Valeur!AB32,0)-[2]Repart_Import!AB32</f>
        <v>0</v>
      </c>
      <c r="AE43" s="36">
        <f>IF(ISNUMBER([2]CI_Valeur!AC32),[2]CI_Valeur!AC32,0)-[2]Repart_Import!AC32</f>
        <v>0</v>
      </c>
      <c r="AF43" s="36">
        <f>IF(ISNUMBER([2]CI_Valeur!AD32),[2]CI_Valeur!AD32,0)-[2]Repart_Import!AD32</f>
        <v>0</v>
      </c>
      <c r="AG43" s="36">
        <f>IF(ISNUMBER([2]CI_Valeur!AE32),[2]CI_Valeur!AE32,0)-[2]Repart_Import!AE32</f>
        <v>0</v>
      </c>
      <c r="AH43" s="36">
        <f>IF(ISNUMBER([2]CI_Valeur!AF32),[2]CI_Valeur!AF32,0)-[2]Repart_Import!AF32</f>
        <v>0</v>
      </c>
      <c r="AI43" s="36">
        <f>IF(ISNUMBER([2]CI_Valeur!AG32),[2]CI_Valeur!AG32,0)-[2]Repart_Import!AG32</f>
        <v>0</v>
      </c>
      <c r="AJ43" s="36">
        <f>IF(ISNUMBER([2]CI_Valeur!AH32),[2]CI_Valeur!AH32,0)-[2]Repart_Import!AH32</f>
        <v>0</v>
      </c>
      <c r="AK43" s="36">
        <f>IF(ISNUMBER([2]CI_Valeur!AI32),[2]CI_Valeur!AI32,0)-[2]Repart_Import!AI32</f>
        <v>0</v>
      </c>
      <c r="AL43" s="36">
        <f>IF(ISNUMBER([2]CI_Valeur!AJ32),[2]CI_Valeur!AJ32,0)-[2]Repart_Import!AJ32</f>
        <v>0</v>
      </c>
      <c r="AM43" s="36">
        <f>IF(ISNUMBER([2]CI_Valeur!AK32),[2]CI_Valeur!AK32,0)-[2]Repart_Import!AK32</f>
        <v>0</v>
      </c>
      <c r="AN43" s="36">
        <f>IF(ISNUMBER([2]CI_Valeur!AL32),[2]CI_Valeur!AL32,0)-[2]Repart_Import!AL32</f>
        <v>0</v>
      </c>
      <c r="AO43" s="36">
        <f>IF(ISNUMBER([2]CI_Valeur!AM32),[2]CI_Valeur!AM32,0)-[2]Repart_Import!AM32</f>
        <v>0</v>
      </c>
      <c r="AP43" s="36">
        <f>IF(ISNUMBER([2]CI_Valeur!AN32),[2]CI_Valeur!AN32,0)-[2]Repart_Import!AN32</f>
        <v>0</v>
      </c>
      <c r="AQ43" s="36">
        <f>IF(ISNUMBER([2]CI_Valeur!AO32),[2]CI_Valeur!AO32,0)-[2]Repart_Import!AO32</f>
        <v>0</v>
      </c>
      <c r="AR43" s="36">
        <f>IF(ISNUMBER([2]CI_Valeur!AP32),[2]CI_Valeur!AP32,0)-[2]Repart_Import!AP32</f>
        <v>0</v>
      </c>
      <c r="AS43" s="36">
        <f>IF(ISNUMBER([2]CI_Valeur!AQ32),[2]CI_Valeur!AQ32,0)-[2]Repart_Import!AQ32</f>
        <v>0</v>
      </c>
      <c r="AT43" s="36">
        <f>IF(ISNUMBER([2]CI_Valeur!AR32),[2]CI_Valeur!AR32,0)-[2]Repart_Import!AR32</f>
        <v>0</v>
      </c>
      <c r="AU43" s="36">
        <f>IF(ISNUMBER([2]CI_Valeur!AS32),[2]CI_Valeur!AS32,0)-[2]Repart_Import!AS32</f>
        <v>0</v>
      </c>
      <c r="AV43" s="36">
        <f>IF(ISNUMBER([2]CI_Valeur!AT32),[2]CI_Valeur!AT32,0)-[2]Repart_Import!AT32</f>
        <v>0</v>
      </c>
      <c r="AW43" s="36">
        <f>IF(ISNUMBER([2]CI_Valeur!AU32),[2]CI_Valeur!AU32,0)-[2]Repart_Import!AU32</f>
        <v>0</v>
      </c>
      <c r="AX43" s="36">
        <f>IF(ISNUMBER([2]CI_Valeur!AV32),[2]CI_Valeur!AV32,0)-[2]Repart_Import!AV32</f>
        <v>0</v>
      </c>
      <c r="AY43" s="36">
        <f>IF(ISNUMBER([2]CI_Valeur!AW32),[2]CI_Valeur!AW32,0)-[2]Repart_Import!AW32</f>
        <v>5000</v>
      </c>
      <c r="AZ43" s="36">
        <f>IF(ISNUMBER([2]CI_Valeur!AX32),[2]CI_Valeur!AX32,0)-[2]Repart_Import!AX32</f>
        <v>22983.200000000001</v>
      </c>
      <c r="BA43" s="36">
        <f>IF(ISNUMBER([2]CI_Valeur!AY32),[2]CI_Valeur!AY32,0)-[2]Repart_Import!AY32</f>
        <v>0</v>
      </c>
      <c r="BB43" s="36">
        <f>IF(ISNUMBER([2]CI_Valeur!AZ32),[2]CI_Valeur!AZ32,0)-[2]Repart_Import!AZ32</f>
        <v>0</v>
      </c>
      <c r="BC43" s="36">
        <f>IF(ISNUMBER([2]CI_Valeur!BA32),[2]CI_Valeur!BA32,0)-[2]Repart_Import!BA32</f>
        <v>0</v>
      </c>
      <c r="BD43" s="36">
        <f>IF(ISNUMBER([2]CI_Valeur!BB32),[2]CI_Valeur!BB32,0)-[2]Repart_Import!BB32</f>
        <v>0</v>
      </c>
      <c r="BE43" s="36">
        <f>IF(ISNUMBER([2]CI_Valeur!BC32),[2]CI_Valeur!BC32,0)-[2]Repart_Import!BC32</f>
        <v>0</v>
      </c>
      <c r="BF43" s="36">
        <f>IF(ISNUMBER([2]CI_Valeur!BD32),[2]CI_Valeur!BD32,0)-[2]Repart_Import!BD32</f>
        <v>0</v>
      </c>
      <c r="BG43" s="36">
        <f>IF(ISNUMBER([2]CI_Valeur!BE32),[2]CI_Valeur!BE32,0)-[2]Repart_Import!BE32</f>
        <v>0</v>
      </c>
      <c r="BH43" s="36">
        <f>IF(ISNUMBER([2]CI_Valeur!BF32),[2]CI_Valeur!BF32,0)-[2]Repart_Import!BF32</f>
        <v>0</v>
      </c>
      <c r="BI43" s="37">
        <f>'[28]Marge TER'!$E$17</f>
        <v>90919.799999999988</v>
      </c>
      <c r="BJ43" s="38">
        <f>'[28]Marge TER'!$E$10</f>
        <v>20563</v>
      </c>
      <c r="BK43" s="39">
        <f>SUM([2]CI_Valeur!B32:BF32)</f>
        <v>52789</v>
      </c>
      <c r="BL43" s="39">
        <f t="shared" si="2"/>
        <v>164271.79999999999</v>
      </c>
      <c r="BM43" s="38">
        <f>'[28]Marge TER'!$K$82</f>
        <v>57880.2</v>
      </c>
      <c r="BN43" s="39">
        <f t="shared" si="3"/>
        <v>2.3082379484549165E-3</v>
      </c>
      <c r="BO43" s="40">
        <f t="shared" si="4"/>
        <v>0</v>
      </c>
      <c r="BP43" s="41">
        <v>26</v>
      </c>
      <c r="BQ43" s="40">
        <f t="shared" si="5"/>
        <v>0.4246281461406341</v>
      </c>
      <c r="BU43" s="1" t="str">
        <f t="shared" si="1"/>
        <v>33 - Fabrication de parquets assemblés</v>
      </c>
    </row>
    <row r="44" spans="3:73" ht="13.5" thickBot="1" x14ac:dyDescent="0.25">
      <c r="C44" s="42" t="s">
        <v>39</v>
      </c>
      <c r="D44" s="36">
        <f>IF(ISNUMBER([2]CI_Valeur!B33),[2]CI_Valeur!B33,0)-[2]Repart_Import!B33</f>
        <v>0</v>
      </c>
      <c r="E44" s="36">
        <f>IF(ISNUMBER([2]CI_Valeur!C33),[2]CI_Valeur!C33,0)-[2]Repart_Import!C33</f>
        <v>0</v>
      </c>
      <c r="F44" s="36">
        <f>IF(ISNUMBER([2]CI_Valeur!D33),[2]CI_Valeur!D33,0)-[2]Repart_Import!D33</f>
        <v>0</v>
      </c>
      <c r="G44" s="36">
        <f>IF(ISNUMBER([2]CI_Valeur!E33),[2]CI_Valeur!E33,0)-[2]Repart_Import!E33</f>
        <v>0</v>
      </c>
      <c r="H44" s="36">
        <f>IF(ISNUMBER([2]CI_Valeur!F33),[2]CI_Valeur!F33,0)-[2]Repart_Import!F33</f>
        <v>0</v>
      </c>
      <c r="I44" s="36">
        <f>IF(ISNUMBER([2]CI_Valeur!G33),[2]CI_Valeur!G33,0)-[2]Repart_Import!G33</f>
        <v>0</v>
      </c>
      <c r="J44" s="36">
        <f>IF(ISNUMBER([2]CI_Valeur!H33),[2]CI_Valeur!H33,0)-[2]Repart_Import!H33</f>
        <v>0</v>
      </c>
      <c r="K44" s="36">
        <f>IF(ISNUMBER([2]CI_Valeur!I33),[2]CI_Valeur!I33,0)-[2]Repart_Import!I33</f>
        <v>0</v>
      </c>
      <c r="L44" s="36">
        <f>IF(ISNUMBER([2]CI_Valeur!J33),[2]CI_Valeur!J33,0)-[2]Repart_Import!J33</f>
        <v>0</v>
      </c>
      <c r="M44" s="36">
        <f>IF(ISNUMBER([2]CI_Valeur!K33),[2]CI_Valeur!K33,0)-[2]Repart_Import!K33</f>
        <v>0</v>
      </c>
      <c r="N44" s="36">
        <f>IF(ISNUMBER([2]CI_Valeur!L33),[2]CI_Valeur!L33,0)-[2]Repart_Import!L33</f>
        <v>0</v>
      </c>
      <c r="O44" s="36">
        <f>IF(ISNUMBER([2]CI_Valeur!M33),[2]CI_Valeur!M33,0)-[2]Repart_Import!M33</f>
        <v>0</v>
      </c>
      <c r="P44" s="36">
        <f>IF(ISNUMBER([2]CI_Valeur!N33),[2]CI_Valeur!N33,0)-[2]Repart_Import!N33</f>
        <v>0</v>
      </c>
      <c r="Q44" s="36">
        <f>IF(ISNUMBER([2]CI_Valeur!O33),[2]CI_Valeur!O33,0)-[2]Repart_Import!O33</f>
        <v>0</v>
      </c>
      <c r="R44" s="36">
        <f>IF(ISNUMBER([2]CI_Valeur!P33),[2]CI_Valeur!P33,0)-[2]Repart_Import!P33</f>
        <v>0</v>
      </c>
      <c r="S44" s="36">
        <f>IF(ISNUMBER([2]CI_Valeur!Q33),[2]CI_Valeur!Q33,0)-[2]Repart_Import!Q33</f>
        <v>0</v>
      </c>
      <c r="T44" s="36">
        <f>IF(ISNUMBER([2]CI_Valeur!R33),[2]CI_Valeur!R33,0)-[2]Repart_Import!R33</f>
        <v>0</v>
      </c>
      <c r="U44" s="36">
        <f>IF(ISNUMBER([2]CI_Valeur!S33),[2]CI_Valeur!S33,0)-[2]Repart_Import!S33</f>
        <v>0</v>
      </c>
      <c r="V44" s="36">
        <f>IF(ISNUMBER([2]CI_Valeur!T33),[2]CI_Valeur!T33,0)-[2]Repart_Import!T33</f>
        <v>0</v>
      </c>
      <c r="W44" s="36">
        <f>IF(ISNUMBER([2]CI_Valeur!U33),[2]CI_Valeur!U33,0)-[2]Repart_Import!U33</f>
        <v>0</v>
      </c>
      <c r="X44" s="36">
        <f>IF(ISNUMBER([2]CI_Valeur!V33),[2]CI_Valeur!V33,0)-[2]Repart_Import!V33</f>
        <v>0</v>
      </c>
      <c r="Y44" s="36">
        <f>IF(ISNUMBER([2]CI_Valeur!W33),[2]CI_Valeur!W33,0)-[2]Repart_Import!W33</f>
        <v>0</v>
      </c>
      <c r="Z44" s="36">
        <f>IF(ISNUMBER([2]CI_Valeur!X33),[2]CI_Valeur!X33,0)-[2]Repart_Import!X33</f>
        <v>0</v>
      </c>
      <c r="AA44" s="36">
        <f>IF(ISNUMBER([2]CI_Valeur!Y33),[2]CI_Valeur!Y33,0)-[2]Repart_Import!Y33</f>
        <v>0</v>
      </c>
      <c r="AB44" s="36">
        <f>IF(ISNUMBER([2]CI_Valeur!Z33),[2]CI_Valeur!Z33,0)-[2]Repart_Import!Z33</f>
        <v>0</v>
      </c>
      <c r="AC44" s="36">
        <f>IF(ISNUMBER([2]CI_Valeur!AA33),[2]CI_Valeur!AA33,0)-[2]Repart_Import!AA33</f>
        <v>0</v>
      </c>
      <c r="AD44" s="36">
        <f>IF(ISNUMBER([2]CI_Valeur!AB33),[2]CI_Valeur!AB33,0)-[2]Repart_Import!AB33</f>
        <v>0</v>
      </c>
      <c r="AE44" s="36">
        <f>IF(ISNUMBER([2]CI_Valeur!AC33),[2]CI_Valeur!AC33,0)-[2]Repart_Import!AC33</f>
        <v>0</v>
      </c>
      <c r="AF44" s="36">
        <f>IF(ISNUMBER([2]CI_Valeur!AD33),[2]CI_Valeur!AD33,0)-[2]Repart_Import!AD33</f>
        <v>0</v>
      </c>
      <c r="AG44" s="36">
        <f>IF(ISNUMBER([2]CI_Valeur!AE33),[2]CI_Valeur!AE33,0)-[2]Repart_Import!AE33</f>
        <v>0</v>
      </c>
      <c r="AH44" s="36">
        <f>IF(ISNUMBER([2]CI_Valeur!AF33),[2]CI_Valeur!AF33,0)-[2]Repart_Import!AF33</f>
        <v>0</v>
      </c>
      <c r="AI44" s="36">
        <f>IF(ISNUMBER([2]CI_Valeur!AG33),[2]CI_Valeur!AG33,0)-[2]Repart_Import!AG33</f>
        <v>0</v>
      </c>
      <c r="AJ44" s="36">
        <f>IF(ISNUMBER([2]CI_Valeur!AH33),[2]CI_Valeur!AH33,0)-[2]Repart_Import!AH33</f>
        <v>0</v>
      </c>
      <c r="AK44" s="36">
        <f>IF(ISNUMBER([2]CI_Valeur!AI33),[2]CI_Valeur!AI33,0)-[2]Repart_Import!AI33</f>
        <v>0</v>
      </c>
      <c r="AL44" s="36">
        <f>IF(ISNUMBER([2]CI_Valeur!AJ33),[2]CI_Valeur!AJ33,0)-[2]Repart_Import!AJ33</f>
        <v>0</v>
      </c>
      <c r="AM44" s="36">
        <f>IF(ISNUMBER([2]CI_Valeur!AK33),[2]CI_Valeur!AK33,0)-[2]Repart_Import!AK33</f>
        <v>0</v>
      </c>
      <c r="AN44" s="36">
        <f>IF(ISNUMBER([2]CI_Valeur!AL33),[2]CI_Valeur!AL33,0)-[2]Repart_Import!AL33</f>
        <v>0</v>
      </c>
      <c r="AO44" s="36">
        <f>IF(ISNUMBER([2]CI_Valeur!AM33),[2]CI_Valeur!AM33,0)-[2]Repart_Import!AM33</f>
        <v>0</v>
      </c>
      <c r="AP44" s="36">
        <f>IF(ISNUMBER([2]CI_Valeur!AN33),[2]CI_Valeur!AN33,0)-[2]Repart_Import!AN33</f>
        <v>0</v>
      </c>
      <c r="AQ44" s="36">
        <f>IF(ISNUMBER([2]CI_Valeur!AO33),[2]CI_Valeur!AO33,0)-[2]Repart_Import!AO33</f>
        <v>0</v>
      </c>
      <c r="AR44" s="36">
        <f>IF(ISNUMBER([2]CI_Valeur!AP33),[2]CI_Valeur!AP33,0)-[2]Repart_Import!AP33</f>
        <v>0</v>
      </c>
      <c r="AS44" s="36">
        <f>IF(ISNUMBER([2]CI_Valeur!AQ33),[2]CI_Valeur!AQ33,0)-[2]Repart_Import!AQ33</f>
        <v>0</v>
      </c>
      <c r="AT44" s="36">
        <f>IF(ISNUMBER([2]CI_Valeur!AR33),[2]CI_Valeur!AR33,0)-[2]Repart_Import!AR33</f>
        <v>0</v>
      </c>
      <c r="AU44" s="36">
        <f>IF(ISNUMBER([2]CI_Valeur!AS33),[2]CI_Valeur!AS33,0)-[2]Repart_Import!AS33</f>
        <v>0</v>
      </c>
      <c r="AV44" s="36">
        <f>IF(ISNUMBER([2]CI_Valeur!AT33),[2]CI_Valeur!AT33,0)-[2]Repart_Import!AT33</f>
        <v>0</v>
      </c>
      <c r="AW44" s="36">
        <f>IF(ISNUMBER([2]CI_Valeur!AU33),[2]CI_Valeur!AU33,0)-[2]Repart_Import!AU33</f>
        <v>0</v>
      </c>
      <c r="AX44" s="36">
        <f>IF(ISNUMBER([2]CI_Valeur!AV33),[2]CI_Valeur!AV33,0)-[2]Repart_Import!AV33</f>
        <v>0</v>
      </c>
      <c r="AY44" s="36">
        <f>IF(ISNUMBER([2]CI_Valeur!AW33),[2]CI_Valeur!AW33,0)-[2]Repart_Import!AW33</f>
        <v>0</v>
      </c>
      <c r="AZ44" s="36">
        <f>IF(ISNUMBER([2]CI_Valeur!AX33),[2]CI_Valeur!AX33,0)-[2]Repart_Import!AX33</f>
        <v>0</v>
      </c>
      <c r="BA44" s="36">
        <f>IF(ISNUMBER([2]CI_Valeur!AY33),[2]CI_Valeur!AY33,0)-[2]Repart_Import!AY33</f>
        <v>495803.56060000003</v>
      </c>
      <c r="BB44" s="36">
        <f>IF(ISNUMBER([2]CI_Valeur!AZ33),[2]CI_Valeur!AZ33,0)-[2]Repart_Import!AZ33</f>
        <v>0</v>
      </c>
      <c r="BC44" s="36">
        <f>IF(ISNUMBER([2]CI_Valeur!BA33),[2]CI_Valeur!BA33,0)-[2]Repart_Import!BA33</f>
        <v>0</v>
      </c>
      <c r="BD44" s="36">
        <f>IF(ISNUMBER([2]CI_Valeur!BB33),[2]CI_Valeur!BB33,0)-[2]Repart_Import!BB33</f>
        <v>0</v>
      </c>
      <c r="BE44" s="36">
        <f>IF(ISNUMBER([2]CI_Valeur!BC33),[2]CI_Valeur!BC33,0)-[2]Repart_Import!BC33</f>
        <v>0</v>
      </c>
      <c r="BF44" s="36">
        <f>IF(ISNUMBER([2]CI_Valeur!BD33),[2]CI_Valeur!BD33,0)-[2]Repart_Import!BD33</f>
        <v>0</v>
      </c>
      <c r="BG44" s="36">
        <f>IF(ISNUMBER([2]CI_Valeur!BE33),[2]CI_Valeur!BE33,0)-[2]Repart_Import!BE33</f>
        <v>0</v>
      </c>
      <c r="BH44" s="36">
        <f>IF(ISNUMBER([2]CI_Valeur!BF33),[2]CI_Valeur!BF33,0)-[2]Repart_Import!BF33</f>
        <v>0</v>
      </c>
      <c r="BI44" s="37">
        <f>'[29]Marge TER'!$E$17</f>
        <v>304764.48859999998</v>
      </c>
      <c r="BJ44" s="38">
        <f>'[29]Marge TER'!$E$10</f>
        <v>36605.042999999998</v>
      </c>
      <c r="BK44" s="39">
        <f>SUM([2]CI_Valeur!B33:BF33)</f>
        <v>543498.55000000005</v>
      </c>
      <c r="BL44" s="39">
        <f t="shared" si="2"/>
        <v>884868.08160000003</v>
      </c>
      <c r="BM44" s="38">
        <f>'[29]Marge TER'!$K$82</f>
        <v>111288.3086</v>
      </c>
      <c r="BN44" s="39">
        <f t="shared" si="3"/>
        <v>-5.8222223306074739E-3</v>
      </c>
      <c r="BO44" s="40">
        <f t="shared" si="4"/>
        <v>0</v>
      </c>
      <c r="BP44" s="41">
        <v>27</v>
      </c>
      <c r="BQ44" s="40">
        <f t="shared" si="5"/>
        <v>0.81257783039373654</v>
      </c>
      <c r="BU44" s="1" t="str">
        <f t="shared" si="1"/>
        <v>34 - Fabrication de charpentes</v>
      </c>
    </row>
    <row r="45" spans="3:73" ht="13.5" thickBot="1" x14ac:dyDescent="0.25">
      <c r="C45" s="42" t="s">
        <v>40</v>
      </c>
      <c r="D45" s="36">
        <f>IF(ISNUMBER([2]CI_Valeur!B34),[2]CI_Valeur!B34,0)-[2]Repart_Import!B34</f>
        <v>0</v>
      </c>
      <c r="E45" s="36">
        <f>IF(ISNUMBER([2]CI_Valeur!C34),[2]CI_Valeur!C34,0)-[2]Repart_Import!C34</f>
        <v>0</v>
      </c>
      <c r="F45" s="36">
        <f>IF(ISNUMBER([2]CI_Valeur!D34),[2]CI_Valeur!D34,0)-[2]Repart_Import!D34</f>
        <v>0</v>
      </c>
      <c r="G45" s="36">
        <f>IF(ISNUMBER([2]CI_Valeur!E34),[2]CI_Valeur!E34,0)-[2]Repart_Import!E34</f>
        <v>0</v>
      </c>
      <c r="H45" s="36">
        <f>IF(ISNUMBER([2]CI_Valeur!F34),[2]CI_Valeur!F34,0)-[2]Repart_Import!F34</f>
        <v>0</v>
      </c>
      <c r="I45" s="36">
        <f>IF(ISNUMBER([2]CI_Valeur!G34),[2]CI_Valeur!G34,0)-[2]Repart_Import!G34</f>
        <v>0</v>
      </c>
      <c r="J45" s="36">
        <f>IF(ISNUMBER([2]CI_Valeur!H34),[2]CI_Valeur!H34,0)-[2]Repart_Import!H34</f>
        <v>0</v>
      </c>
      <c r="K45" s="36">
        <f>IF(ISNUMBER([2]CI_Valeur!I34),[2]CI_Valeur!I34,0)-[2]Repart_Import!I34</f>
        <v>0</v>
      </c>
      <c r="L45" s="36">
        <f>IF(ISNUMBER([2]CI_Valeur!J34),[2]CI_Valeur!J34,0)-[2]Repart_Import!J34</f>
        <v>0</v>
      </c>
      <c r="M45" s="36">
        <f>IF(ISNUMBER([2]CI_Valeur!K34),[2]CI_Valeur!K34,0)-[2]Repart_Import!K34</f>
        <v>0</v>
      </c>
      <c r="N45" s="36">
        <f>IF(ISNUMBER([2]CI_Valeur!L34),[2]CI_Valeur!L34,0)-[2]Repart_Import!L34</f>
        <v>0</v>
      </c>
      <c r="O45" s="36">
        <f>IF(ISNUMBER([2]CI_Valeur!M34),[2]CI_Valeur!M34,0)-[2]Repart_Import!M34</f>
        <v>0</v>
      </c>
      <c r="P45" s="36">
        <f>IF(ISNUMBER([2]CI_Valeur!N34),[2]CI_Valeur!N34,0)-[2]Repart_Import!N34</f>
        <v>0</v>
      </c>
      <c r="Q45" s="36">
        <f>IF(ISNUMBER([2]CI_Valeur!O34),[2]CI_Valeur!O34,0)-[2]Repart_Import!O34</f>
        <v>0</v>
      </c>
      <c r="R45" s="36">
        <f>IF(ISNUMBER([2]CI_Valeur!P34),[2]CI_Valeur!P34,0)-[2]Repart_Import!P34</f>
        <v>0</v>
      </c>
      <c r="S45" s="36">
        <f>IF(ISNUMBER([2]CI_Valeur!Q34),[2]CI_Valeur!Q34,0)-[2]Repart_Import!Q34</f>
        <v>0</v>
      </c>
      <c r="T45" s="36">
        <f>IF(ISNUMBER([2]CI_Valeur!R34),[2]CI_Valeur!R34,0)-[2]Repart_Import!R34</f>
        <v>0</v>
      </c>
      <c r="U45" s="36">
        <f>IF(ISNUMBER([2]CI_Valeur!S34),[2]CI_Valeur!S34,0)-[2]Repart_Import!S34</f>
        <v>0</v>
      </c>
      <c r="V45" s="36">
        <f>IF(ISNUMBER([2]CI_Valeur!T34),[2]CI_Valeur!T34,0)-[2]Repart_Import!T34</f>
        <v>0</v>
      </c>
      <c r="W45" s="36">
        <f>IF(ISNUMBER([2]CI_Valeur!U34),[2]CI_Valeur!U34,0)-[2]Repart_Import!U34</f>
        <v>0</v>
      </c>
      <c r="X45" s="36">
        <f>IF(ISNUMBER([2]CI_Valeur!V34),[2]CI_Valeur!V34,0)-[2]Repart_Import!V34</f>
        <v>0</v>
      </c>
      <c r="Y45" s="36">
        <f>IF(ISNUMBER([2]CI_Valeur!W34),[2]CI_Valeur!W34,0)-[2]Repart_Import!W34</f>
        <v>0</v>
      </c>
      <c r="Z45" s="36">
        <f>IF(ISNUMBER([2]CI_Valeur!X34),[2]CI_Valeur!X34,0)-[2]Repart_Import!X34</f>
        <v>0</v>
      </c>
      <c r="AA45" s="36">
        <f>IF(ISNUMBER([2]CI_Valeur!Y34),[2]CI_Valeur!Y34,0)-[2]Repart_Import!Y34</f>
        <v>0</v>
      </c>
      <c r="AB45" s="36">
        <f>IF(ISNUMBER([2]CI_Valeur!Z34),[2]CI_Valeur!Z34,0)-[2]Repart_Import!Z34</f>
        <v>0</v>
      </c>
      <c r="AC45" s="36">
        <f>IF(ISNUMBER([2]CI_Valeur!AA34),[2]CI_Valeur!AA34,0)-[2]Repart_Import!AA34</f>
        <v>0</v>
      </c>
      <c r="AD45" s="36">
        <f>IF(ISNUMBER([2]CI_Valeur!AB34),[2]CI_Valeur!AB34,0)-[2]Repart_Import!AB34</f>
        <v>0</v>
      </c>
      <c r="AE45" s="36">
        <f>IF(ISNUMBER([2]CI_Valeur!AC34),[2]CI_Valeur!AC34,0)-[2]Repart_Import!AC34</f>
        <v>0</v>
      </c>
      <c r="AF45" s="36">
        <f>IF(ISNUMBER([2]CI_Valeur!AD34),[2]CI_Valeur!AD34,0)-[2]Repart_Import!AD34</f>
        <v>0</v>
      </c>
      <c r="AG45" s="36">
        <f>IF(ISNUMBER([2]CI_Valeur!AE34),[2]CI_Valeur!AE34,0)-[2]Repart_Import!AE34</f>
        <v>0</v>
      </c>
      <c r="AH45" s="36">
        <f>IF(ISNUMBER([2]CI_Valeur!AF34),[2]CI_Valeur!AF34,0)-[2]Repart_Import!AF34</f>
        <v>0</v>
      </c>
      <c r="AI45" s="36">
        <f>IF(ISNUMBER([2]CI_Valeur!AG34),[2]CI_Valeur!AG34,0)-[2]Repart_Import!AG34</f>
        <v>0</v>
      </c>
      <c r="AJ45" s="36">
        <f>IF(ISNUMBER([2]CI_Valeur!AH34),[2]CI_Valeur!AH34,0)-[2]Repart_Import!AH34</f>
        <v>0</v>
      </c>
      <c r="AK45" s="36">
        <f>IF(ISNUMBER([2]CI_Valeur!AI34),[2]CI_Valeur!AI34,0)-[2]Repart_Import!AI34</f>
        <v>0</v>
      </c>
      <c r="AL45" s="36">
        <f>IF(ISNUMBER([2]CI_Valeur!AJ34),[2]CI_Valeur!AJ34,0)-[2]Repart_Import!AJ34</f>
        <v>0</v>
      </c>
      <c r="AM45" s="36">
        <f>IF(ISNUMBER([2]CI_Valeur!AK34),[2]CI_Valeur!AK34,0)-[2]Repart_Import!AK34</f>
        <v>0</v>
      </c>
      <c r="AN45" s="36">
        <f>IF(ISNUMBER([2]CI_Valeur!AL34),[2]CI_Valeur!AL34,0)-[2]Repart_Import!AL34</f>
        <v>0</v>
      </c>
      <c r="AO45" s="36">
        <f>IF(ISNUMBER([2]CI_Valeur!AM34),[2]CI_Valeur!AM34,0)-[2]Repart_Import!AM34</f>
        <v>0</v>
      </c>
      <c r="AP45" s="36">
        <f>IF(ISNUMBER([2]CI_Valeur!AN34),[2]CI_Valeur!AN34,0)-[2]Repart_Import!AN34</f>
        <v>0</v>
      </c>
      <c r="AQ45" s="36">
        <f>IF(ISNUMBER([2]CI_Valeur!AO34),[2]CI_Valeur!AO34,0)-[2]Repart_Import!AO34</f>
        <v>0</v>
      </c>
      <c r="AR45" s="36">
        <f>IF(ISNUMBER([2]CI_Valeur!AP34),[2]CI_Valeur!AP34,0)-[2]Repart_Import!AP34</f>
        <v>0</v>
      </c>
      <c r="AS45" s="36">
        <f>IF(ISNUMBER([2]CI_Valeur!AQ34),[2]CI_Valeur!AQ34,0)-[2]Repart_Import!AQ34</f>
        <v>0</v>
      </c>
      <c r="AT45" s="36">
        <f>IF(ISNUMBER([2]CI_Valeur!AR34),[2]CI_Valeur!AR34,0)-[2]Repart_Import!AR34</f>
        <v>0</v>
      </c>
      <c r="AU45" s="36">
        <f>IF(ISNUMBER([2]CI_Valeur!AS34),[2]CI_Valeur!AS34,0)-[2]Repart_Import!AS34</f>
        <v>0</v>
      </c>
      <c r="AV45" s="36">
        <f>IF(ISNUMBER([2]CI_Valeur!AT34),[2]CI_Valeur!AT34,0)-[2]Repart_Import!AT34</f>
        <v>0</v>
      </c>
      <c r="AW45" s="36">
        <f>IF(ISNUMBER([2]CI_Valeur!AU34),[2]CI_Valeur!AU34,0)-[2]Repart_Import!AU34</f>
        <v>0</v>
      </c>
      <c r="AX45" s="36">
        <f>IF(ISNUMBER([2]CI_Valeur!AV34),[2]CI_Valeur!AV34,0)-[2]Repart_Import!AV34</f>
        <v>553423.14725000004</v>
      </c>
      <c r="AY45" s="36">
        <f>IF(ISNUMBER([2]CI_Valeur!AW34),[2]CI_Valeur!AW34,0)-[2]Repart_Import!AW34</f>
        <v>0</v>
      </c>
      <c r="AZ45" s="36">
        <f>IF(ISNUMBER([2]CI_Valeur!AX34),[2]CI_Valeur!AX34,0)-[2]Repart_Import!AX34</f>
        <v>0</v>
      </c>
      <c r="BA45" s="36">
        <f>IF(ISNUMBER([2]CI_Valeur!AY34),[2]CI_Valeur!AY34,0)-[2]Repart_Import!AY34</f>
        <v>0</v>
      </c>
      <c r="BB45" s="36">
        <f>IF(ISNUMBER([2]CI_Valeur!AZ34),[2]CI_Valeur!AZ34,0)-[2]Repart_Import!AZ34</f>
        <v>0</v>
      </c>
      <c r="BC45" s="36">
        <f>IF(ISNUMBER([2]CI_Valeur!BA34),[2]CI_Valeur!BA34,0)-[2]Repart_Import!BA34</f>
        <v>0</v>
      </c>
      <c r="BD45" s="36">
        <f>IF(ISNUMBER([2]CI_Valeur!BB34),[2]CI_Valeur!BB34,0)-[2]Repart_Import!BB34</f>
        <v>0</v>
      </c>
      <c r="BE45" s="36">
        <f>IF(ISNUMBER([2]CI_Valeur!BC34),[2]CI_Valeur!BC34,0)-[2]Repart_Import!BC34</f>
        <v>0</v>
      </c>
      <c r="BF45" s="36">
        <f>IF(ISNUMBER([2]CI_Valeur!BD34),[2]CI_Valeur!BD34,0)-[2]Repart_Import!BD34</f>
        <v>0</v>
      </c>
      <c r="BG45" s="36">
        <f>IF(ISNUMBER([2]CI_Valeur!BE34),[2]CI_Valeur!BE34,0)-[2]Repart_Import!BE34</f>
        <v>0</v>
      </c>
      <c r="BH45" s="36">
        <f>IF(ISNUMBER([2]CI_Valeur!BF34),[2]CI_Valeur!BF34,0)-[2]Repart_Import!BF34</f>
        <v>0</v>
      </c>
      <c r="BI45" s="37">
        <f>'[30]Marge TER'!$E$17</f>
        <v>76727.644249999998</v>
      </c>
      <c r="BJ45" s="38">
        <f>'[30]Marge TER'!$E$10</f>
        <v>6892.4849999999997</v>
      </c>
      <c r="BK45" s="39">
        <f>SUM([2]CI_Valeur!B34:BF34)</f>
        <v>607604</v>
      </c>
      <c r="BL45" s="39">
        <f t="shared" si="2"/>
        <v>691224.12925</v>
      </c>
      <c r="BM45" s="38">
        <f>'[30]Marge TER'!$K$82</f>
        <v>18060.284250000001</v>
      </c>
      <c r="BN45" s="39">
        <f t="shared" si="3"/>
        <v>7.7499999897554517E-3</v>
      </c>
      <c r="BO45" s="40">
        <f t="shared" si="4"/>
        <v>0</v>
      </c>
      <c r="BP45" s="41">
        <v>28</v>
      </c>
      <c r="BQ45" s="40">
        <f t="shared" si="5"/>
        <v>0.89443548783857807</v>
      </c>
      <c r="BU45" s="1" t="str">
        <f t="shared" si="1"/>
        <v>35 - Menuiseries extérieures</v>
      </c>
    </row>
    <row r="46" spans="3:73" ht="13.5" thickBot="1" x14ac:dyDescent="0.25">
      <c r="C46" s="42" t="s">
        <v>41</v>
      </c>
      <c r="D46" s="36">
        <f>IF(ISNUMBER([2]CI_Valeur!B35),[2]CI_Valeur!B35,0)-[2]Repart_Import!B35</f>
        <v>0</v>
      </c>
      <c r="E46" s="36">
        <f>IF(ISNUMBER([2]CI_Valeur!C35),[2]CI_Valeur!C35,0)-[2]Repart_Import!C35</f>
        <v>0</v>
      </c>
      <c r="F46" s="36">
        <f>IF(ISNUMBER([2]CI_Valeur!D35),[2]CI_Valeur!D35,0)-[2]Repart_Import!D35</f>
        <v>0</v>
      </c>
      <c r="G46" s="36">
        <f>IF(ISNUMBER([2]CI_Valeur!E35),[2]CI_Valeur!E35,0)-[2]Repart_Import!E35</f>
        <v>0</v>
      </c>
      <c r="H46" s="36">
        <f>IF(ISNUMBER([2]CI_Valeur!F35),[2]CI_Valeur!F35,0)-[2]Repart_Import!F35</f>
        <v>0</v>
      </c>
      <c r="I46" s="36">
        <f>IF(ISNUMBER([2]CI_Valeur!G35),[2]CI_Valeur!G35,0)-[2]Repart_Import!G35</f>
        <v>0</v>
      </c>
      <c r="J46" s="36">
        <f>IF(ISNUMBER([2]CI_Valeur!H35),[2]CI_Valeur!H35,0)-[2]Repart_Import!H35</f>
        <v>0</v>
      </c>
      <c r="K46" s="36">
        <f>IF(ISNUMBER([2]CI_Valeur!I35),[2]CI_Valeur!I35,0)-[2]Repart_Import!I35</f>
        <v>0</v>
      </c>
      <c r="L46" s="36">
        <f>IF(ISNUMBER([2]CI_Valeur!J35),[2]CI_Valeur!J35,0)-[2]Repart_Import!J35</f>
        <v>0</v>
      </c>
      <c r="M46" s="36">
        <f>IF(ISNUMBER([2]CI_Valeur!K35),[2]CI_Valeur!K35,0)-[2]Repart_Import!K35</f>
        <v>0</v>
      </c>
      <c r="N46" s="36">
        <f>IF(ISNUMBER([2]CI_Valeur!L35),[2]CI_Valeur!L35,0)-[2]Repart_Import!L35</f>
        <v>0</v>
      </c>
      <c r="O46" s="36">
        <f>IF(ISNUMBER([2]CI_Valeur!M35),[2]CI_Valeur!M35,0)-[2]Repart_Import!M35</f>
        <v>0</v>
      </c>
      <c r="P46" s="36">
        <f>IF(ISNUMBER([2]CI_Valeur!N35),[2]CI_Valeur!N35,0)-[2]Repart_Import!N35</f>
        <v>0</v>
      </c>
      <c r="Q46" s="36">
        <f>IF(ISNUMBER([2]CI_Valeur!O35),[2]CI_Valeur!O35,0)-[2]Repart_Import!O35</f>
        <v>0</v>
      </c>
      <c r="R46" s="36">
        <f>IF(ISNUMBER([2]CI_Valeur!P35),[2]CI_Valeur!P35,0)-[2]Repart_Import!P35</f>
        <v>0</v>
      </c>
      <c r="S46" s="36">
        <f>IF(ISNUMBER([2]CI_Valeur!Q35),[2]CI_Valeur!Q35,0)-[2]Repart_Import!Q35</f>
        <v>0</v>
      </c>
      <c r="T46" s="36">
        <f>IF(ISNUMBER([2]CI_Valeur!R35),[2]CI_Valeur!R35,0)-[2]Repart_Import!R35</f>
        <v>0</v>
      </c>
      <c r="U46" s="36">
        <f>IF(ISNUMBER([2]CI_Valeur!S35),[2]CI_Valeur!S35,0)-[2]Repart_Import!S35</f>
        <v>0</v>
      </c>
      <c r="V46" s="36">
        <f>IF(ISNUMBER([2]CI_Valeur!T35),[2]CI_Valeur!T35,0)-[2]Repart_Import!T35</f>
        <v>0</v>
      </c>
      <c r="W46" s="36">
        <f>IF(ISNUMBER([2]CI_Valeur!U35),[2]CI_Valeur!U35,0)-[2]Repart_Import!U35</f>
        <v>0</v>
      </c>
      <c r="X46" s="36">
        <f>IF(ISNUMBER([2]CI_Valeur!V35),[2]CI_Valeur!V35,0)-[2]Repart_Import!V35</f>
        <v>0</v>
      </c>
      <c r="Y46" s="36">
        <f>IF(ISNUMBER([2]CI_Valeur!W35),[2]CI_Valeur!W35,0)-[2]Repart_Import!W35</f>
        <v>0</v>
      </c>
      <c r="Z46" s="36">
        <f>IF(ISNUMBER([2]CI_Valeur!X35),[2]CI_Valeur!X35,0)-[2]Repart_Import!X35</f>
        <v>0</v>
      </c>
      <c r="AA46" s="36">
        <f>IF(ISNUMBER([2]CI_Valeur!Y35),[2]CI_Valeur!Y35,0)-[2]Repart_Import!Y35</f>
        <v>0</v>
      </c>
      <c r="AB46" s="36">
        <f>IF(ISNUMBER([2]CI_Valeur!Z35),[2]CI_Valeur!Z35,0)-[2]Repart_Import!Z35</f>
        <v>0</v>
      </c>
      <c r="AC46" s="36">
        <f>IF(ISNUMBER([2]CI_Valeur!AA35),[2]CI_Valeur!AA35,0)-[2]Repart_Import!AA35</f>
        <v>0</v>
      </c>
      <c r="AD46" s="36">
        <f>IF(ISNUMBER([2]CI_Valeur!AB35),[2]CI_Valeur!AB35,0)-[2]Repart_Import!AB35</f>
        <v>0</v>
      </c>
      <c r="AE46" s="36">
        <f>IF(ISNUMBER([2]CI_Valeur!AC35),[2]CI_Valeur!AC35,0)-[2]Repart_Import!AC35</f>
        <v>0</v>
      </c>
      <c r="AF46" s="36">
        <f>IF(ISNUMBER([2]CI_Valeur!AD35),[2]CI_Valeur!AD35,0)-[2]Repart_Import!AD35</f>
        <v>0</v>
      </c>
      <c r="AG46" s="36">
        <f>IF(ISNUMBER([2]CI_Valeur!AE35),[2]CI_Valeur!AE35,0)-[2]Repart_Import!AE35</f>
        <v>0</v>
      </c>
      <c r="AH46" s="36">
        <f>IF(ISNUMBER([2]CI_Valeur!AF35),[2]CI_Valeur!AF35,0)-[2]Repart_Import!AF35</f>
        <v>0</v>
      </c>
      <c r="AI46" s="36">
        <f>IF(ISNUMBER([2]CI_Valeur!AG35),[2]CI_Valeur!AG35,0)-[2]Repart_Import!AG35</f>
        <v>0</v>
      </c>
      <c r="AJ46" s="36">
        <f>IF(ISNUMBER([2]CI_Valeur!AH35),[2]CI_Valeur!AH35,0)-[2]Repart_Import!AH35</f>
        <v>0</v>
      </c>
      <c r="AK46" s="36">
        <f>IF(ISNUMBER([2]CI_Valeur!AI35),[2]CI_Valeur!AI35,0)-[2]Repart_Import!AI35</f>
        <v>0</v>
      </c>
      <c r="AL46" s="36">
        <f>IF(ISNUMBER([2]CI_Valeur!AJ35),[2]CI_Valeur!AJ35,0)-[2]Repart_Import!AJ35</f>
        <v>0</v>
      </c>
      <c r="AM46" s="36">
        <f>IF(ISNUMBER([2]CI_Valeur!AK35),[2]CI_Valeur!AK35,0)-[2]Repart_Import!AK35</f>
        <v>0</v>
      </c>
      <c r="AN46" s="36">
        <f>IF(ISNUMBER([2]CI_Valeur!AL35),[2]CI_Valeur!AL35,0)-[2]Repart_Import!AL35</f>
        <v>0</v>
      </c>
      <c r="AO46" s="36">
        <f>IF(ISNUMBER([2]CI_Valeur!AM35),[2]CI_Valeur!AM35,0)-[2]Repart_Import!AM35</f>
        <v>0</v>
      </c>
      <c r="AP46" s="36">
        <f>IF(ISNUMBER([2]CI_Valeur!AN35),[2]CI_Valeur!AN35,0)-[2]Repart_Import!AN35</f>
        <v>0</v>
      </c>
      <c r="AQ46" s="36">
        <f>IF(ISNUMBER([2]CI_Valeur!AO35),[2]CI_Valeur!AO35,0)-[2]Repart_Import!AO35</f>
        <v>0</v>
      </c>
      <c r="AR46" s="36">
        <f>IF(ISNUMBER([2]CI_Valeur!AP35),[2]CI_Valeur!AP35,0)-[2]Repart_Import!AP35</f>
        <v>0</v>
      </c>
      <c r="AS46" s="36">
        <f>IF(ISNUMBER([2]CI_Valeur!AQ35),[2]CI_Valeur!AQ35,0)-[2]Repart_Import!AQ35</f>
        <v>0</v>
      </c>
      <c r="AT46" s="36">
        <f>IF(ISNUMBER([2]CI_Valeur!AR35),[2]CI_Valeur!AR35,0)-[2]Repart_Import!AR35</f>
        <v>0</v>
      </c>
      <c r="AU46" s="36">
        <f>IF(ISNUMBER([2]CI_Valeur!AS35),[2]CI_Valeur!AS35,0)-[2]Repart_Import!AS35</f>
        <v>0</v>
      </c>
      <c r="AV46" s="36">
        <f>IF(ISNUMBER([2]CI_Valeur!AT35),[2]CI_Valeur!AT35,0)-[2]Repart_Import!AT35</f>
        <v>0</v>
      </c>
      <c r="AW46" s="36">
        <f>IF(ISNUMBER([2]CI_Valeur!AU35),[2]CI_Valeur!AU35,0)-[2]Repart_Import!AU35</f>
        <v>0</v>
      </c>
      <c r="AX46" s="36">
        <f>IF(ISNUMBER([2]CI_Valeur!AV35),[2]CI_Valeur!AV35,0)-[2]Repart_Import!AV35</f>
        <v>80636.388949999979</v>
      </c>
      <c r="AY46" s="36">
        <f>IF(ISNUMBER([2]CI_Valeur!AW35),[2]CI_Valeur!AW35,0)-[2]Repart_Import!AW35</f>
        <v>279846.11499999999</v>
      </c>
      <c r="AZ46" s="36">
        <f>IF(ISNUMBER([2]CI_Valeur!AX35),[2]CI_Valeur!AX35,0)-[2]Repart_Import!AX35</f>
        <v>0</v>
      </c>
      <c r="BA46" s="36">
        <f>IF(ISNUMBER([2]CI_Valeur!AY35),[2]CI_Valeur!AY35,0)-[2]Repart_Import!AY35</f>
        <v>0</v>
      </c>
      <c r="BB46" s="36">
        <f>IF(ISNUMBER([2]CI_Valeur!AZ35),[2]CI_Valeur!AZ35,0)-[2]Repart_Import!AZ35</f>
        <v>0</v>
      </c>
      <c r="BC46" s="36">
        <f>IF(ISNUMBER([2]CI_Valeur!BA35),[2]CI_Valeur!BA35,0)-[2]Repart_Import!BA35</f>
        <v>0</v>
      </c>
      <c r="BD46" s="36">
        <f>IF(ISNUMBER([2]CI_Valeur!BB35),[2]CI_Valeur!BB35,0)-[2]Repart_Import!BB35</f>
        <v>0</v>
      </c>
      <c r="BE46" s="36">
        <f>IF(ISNUMBER([2]CI_Valeur!BC35),[2]CI_Valeur!BC35,0)-[2]Repart_Import!BC35</f>
        <v>0</v>
      </c>
      <c r="BF46" s="36">
        <f>IF(ISNUMBER([2]CI_Valeur!BD35),[2]CI_Valeur!BD35,0)-[2]Repart_Import!BD35</f>
        <v>0</v>
      </c>
      <c r="BG46" s="36">
        <f>IF(ISNUMBER([2]CI_Valeur!BE35),[2]CI_Valeur!BE35,0)-[2]Repart_Import!BE35</f>
        <v>0</v>
      </c>
      <c r="BH46" s="36">
        <f>IF(ISNUMBER([2]CI_Valeur!BF35),[2]CI_Valeur!BF35,0)-[2]Repart_Import!BF35</f>
        <v>0</v>
      </c>
      <c r="BI46" s="37">
        <f>'[31]Marge TER'!$E$17</f>
        <v>143888.36595000001</v>
      </c>
      <c r="BJ46" s="38">
        <f>'[31]Marge TER'!$E$10</f>
        <v>32156.921999999999</v>
      </c>
      <c r="BK46" s="39">
        <f>SUM([2]CI_Valeur!B35:BF35)</f>
        <v>456165.6</v>
      </c>
      <c r="BL46" s="39">
        <f t="shared" si="2"/>
        <v>632210.88795</v>
      </c>
      <c r="BM46" s="38">
        <f>'[31]Marge TER'!$K$82</f>
        <v>34493.79595</v>
      </c>
      <c r="BN46" s="39">
        <f t="shared" si="3"/>
        <v>4.0499999886378646E-3</v>
      </c>
      <c r="BO46" s="40">
        <f t="shared" si="4"/>
        <v>0</v>
      </c>
      <c r="BP46" s="41">
        <v>29</v>
      </c>
      <c r="BQ46" s="40">
        <f t="shared" si="5"/>
        <v>0.78305802726378093</v>
      </c>
      <c r="BU46" s="1" t="str">
        <f t="shared" si="1"/>
        <v>36 - Menuiseries intérieures</v>
      </c>
    </row>
    <row r="47" spans="3:73" ht="13.5" thickBot="1" x14ac:dyDescent="0.25">
      <c r="C47" s="42" t="s">
        <v>42</v>
      </c>
      <c r="D47" s="36">
        <f>IF(ISNUMBER([2]CI_Valeur!B36),[2]CI_Valeur!B36,0)-[2]Repart_Import!B36</f>
        <v>0</v>
      </c>
      <c r="E47" s="36">
        <f>IF(ISNUMBER([2]CI_Valeur!C36),[2]CI_Valeur!C36,0)-[2]Repart_Import!C36</f>
        <v>0</v>
      </c>
      <c r="F47" s="36">
        <f>IF(ISNUMBER([2]CI_Valeur!D36),[2]CI_Valeur!D36,0)-[2]Repart_Import!D36</f>
        <v>0</v>
      </c>
      <c r="G47" s="36">
        <f>IF(ISNUMBER([2]CI_Valeur!E36),[2]CI_Valeur!E36,0)-[2]Repart_Import!E36</f>
        <v>0</v>
      </c>
      <c r="H47" s="36">
        <f>IF(ISNUMBER([2]CI_Valeur!F36),[2]CI_Valeur!F36,0)-[2]Repart_Import!F36</f>
        <v>0</v>
      </c>
      <c r="I47" s="36">
        <f>IF(ISNUMBER([2]CI_Valeur!G36),[2]CI_Valeur!G36,0)-[2]Repart_Import!G36</f>
        <v>0</v>
      </c>
      <c r="J47" s="36">
        <f>IF(ISNUMBER([2]CI_Valeur!H36),[2]CI_Valeur!H36,0)-[2]Repart_Import!H36</f>
        <v>0</v>
      </c>
      <c r="K47" s="36">
        <f>IF(ISNUMBER([2]CI_Valeur!I36),[2]CI_Valeur!I36,0)-[2]Repart_Import!I36</f>
        <v>0</v>
      </c>
      <c r="L47" s="36">
        <f>IF(ISNUMBER([2]CI_Valeur!J36),[2]CI_Valeur!J36,0)-[2]Repart_Import!J36</f>
        <v>0</v>
      </c>
      <c r="M47" s="36">
        <f>IF(ISNUMBER([2]CI_Valeur!K36),[2]CI_Valeur!K36,0)-[2]Repart_Import!K36</f>
        <v>0</v>
      </c>
      <c r="N47" s="36">
        <f>IF(ISNUMBER([2]CI_Valeur!L36),[2]CI_Valeur!L36,0)-[2]Repart_Import!L36</f>
        <v>0</v>
      </c>
      <c r="O47" s="36">
        <f>IF(ISNUMBER([2]CI_Valeur!M36),[2]CI_Valeur!M36,0)-[2]Repart_Import!M36</f>
        <v>0</v>
      </c>
      <c r="P47" s="36">
        <f>IF(ISNUMBER([2]CI_Valeur!N36),[2]CI_Valeur!N36,0)-[2]Repart_Import!N36</f>
        <v>0</v>
      </c>
      <c r="Q47" s="36">
        <f>IF(ISNUMBER([2]CI_Valeur!O36),[2]CI_Valeur!O36,0)-[2]Repart_Import!O36</f>
        <v>0</v>
      </c>
      <c r="R47" s="36">
        <f>IF(ISNUMBER([2]CI_Valeur!P36),[2]CI_Valeur!P36,0)-[2]Repart_Import!P36</f>
        <v>0</v>
      </c>
      <c r="S47" s="36">
        <f>IF(ISNUMBER([2]CI_Valeur!Q36),[2]CI_Valeur!Q36,0)-[2]Repart_Import!Q36</f>
        <v>0</v>
      </c>
      <c r="T47" s="36">
        <f>IF(ISNUMBER([2]CI_Valeur!R36),[2]CI_Valeur!R36,0)-[2]Repart_Import!R36</f>
        <v>0</v>
      </c>
      <c r="U47" s="36">
        <f>IF(ISNUMBER([2]CI_Valeur!S36),[2]CI_Valeur!S36,0)-[2]Repart_Import!S36</f>
        <v>0</v>
      </c>
      <c r="V47" s="36">
        <f>IF(ISNUMBER([2]CI_Valeur!T36),[2]CI_Valeur!T36,0)-[2]Repart_Import!T36</f>
        <v>0</v>
      </c>
      <c r="W47" s="36">
        <f>IF(ISNUMBER([2]CI_Valeur!U36),[2]CI_Valeur!U36,0)-[2]Repart_Import!U36</f>
        <v>0</v>
      </c>
      <c r="X47" s="36">
        <f>IF(ISNUMBER([2]CI_Valeur!V36),[2]CI_Valeur!V36,0)-[2]Repart_Import!V36</f>
        <v>0</v>
      </c>
      <c r="Y47" s="36">
        <f>IF(ISNUMBER([2]CI_Valeur!W36),[2]CI_Valeur!W36,0)-[2]Repart_Import!W36</f>
        <v>0</v>
      </c>
      <c r="Z47" s="36">
        <f>IF(ISNUMBER([2]CI_Valeur!X36),[2]CI_Valeur!X36,0)-[2]Repart_Import!X36</f>
        <v>0</v>
      </c>
      <c r="AA47" s="36">
        <f>IF(ISNUMBER([2]CI_Valeur!Y36),[2]CI_Valeur!Y36,0)-[2]Repart_Import!Y36</f>
        <v>0</v>
      </c>
      <c r="AB47" s="36">
        <f>IF(ISNUMBER([2]CI_Valeur!Z36),[2]CI_Valeur!Z36,0)-[2]Repart_Import!Z36</f>
        <v>0</v>
      </c>
      <c r="AC47" s="36">
        <f>IF(ISNUMBER([2]CI_Valeur!AA36),[2]CI_Valeur!AA36,0)-[2]Repart_Import!AA36</f>
        <v>0</v>
      </c>
      <c r="AD47" s="36">
        <f>IF(ISNUMBER([2]CI_Valeur!AB36),[2]CI_Valeur!AB36,0)-[2]Repart_Import!AB36</f>
        <v>0</v>
      </c>
      <c r="AE47" s="36">
        <f>IF(ISNUMBER([2]CI_Valeur!AC36),[2]CI_Valeur!AC36,0)-[2]Repart_Import!AC36</f>
        <v>0</v>
      </c>
      <c r="AF47" s="36">
        <f>IF(ISNUMBER([2]CI_Valeur!AD36),[2]CI_Valeur!AD36,0)-[2]Repart_Import!AD36</f>
        <v>0</v>
      </c>
      <c r="AG47" s="36">
        <f>IF(ISNUMBER([2]CI_Valeur!AE36),[2]CI_Valeur!AE36,0)-[2]Repart_Import!AE36</f>
        <v>9661.4726999999984</v>
      </c>
      <c r="AH47" s="36">
        <f>IF(ISNUMBER([2]CI_Valeur!AF36),[2]CI_Valeur!AF36,0)-[2]Repart_Import!AF36</f>
        <v>0</v>
      </c>
      <c r="AI47" s="36">
        <f>IF(ISNUMBER([2]CI_Valeur!AG36),[2]CI_Valeur!AG36,0)-[2]Repart_Import!AG36</f>
        <v>0</v>
      </c>
      <c r="AJ47" s="36">
        <f>IF(ISNUMBER([2]CI_Valeur!AH36),[2]CI_Valeur!AH36,0)-[2]Repart_Import!AH36</f>
        <v>0</v>
      </c>
      <c r="AK47" s="36">
        <f>IF(ISNUMBER([2]CI_Valeur!AI36),[2]CI_Valeur!AI36,0)-[2]Repart_Import!AI36</f>
        <v>0</v>
      </c>
      <c r="AL47" s="36">
        <f>IF(ISNUMBER([2]CI_Valeur!AJ36),[2]CI_Valeur!AJ36,0)-[2]Repart_Import!AJ36</f>
        <v>0</v>
      </c>
      <c r="AM47" s="36">
        <f>IF(ISNUMBER([2]CI_Valeur!AK36),[2]CI_Valeur!AK36,0)-[2]Repart_Import!AK36</f>
        <v>0</v>
      </c>
      <c r="AN47" s="36">
        <f>IF(ISNUMBER([2]CI_Valeur!AL36),[2]CI_Valeur!AL36,0)-[2]Repart_Import!AL36</f>
        <v>0</v>
      </c>
      <c r="AO47" s="36">
        <f>IF(ISNUMBER([2]CI_Valeur!AM36),[2]CI_Valeur!AM36,0)-[2]Repart_Import!AM36</f>
        <v>0</v>
      </c>
      <c r="AP47" s="36">
        <f>IF(ISNUMBER([2]CI_Valeur!AN36),[2]CI_Valeur!AN36,0)-[2]Repart_Import!AN36</f>
        <v>0</v>
      </c>
      <c r="AQ47" s="36">
        <f>IF(ISNUMBER([2]CI_Valeur!AO36),[2]CI_Valeur!AO36,0)-[2]Repart_Import!AO36</f>
        <v>0</v>
      </c>
      <c r="AR47" s="36">
        <f>IF(ISNUMBER([2]CI_Valeur!AP36),[2]CI_Valeur!AP36,0)-[2]Repart_Import!AP36</f>
        <v>0</v>
      </c>
      <c r="AS47" s="36">
        <f>IF(ISNUMBER([2]CI_Valeur!AQ36),[2]CI_Valeur!AQ36,0)-[2]Repart_Import!AQ36</f>
        <v>0</v>
      </c>
      <c r="AT47" s="36">
        <f>IF(ISNUMBER([2]CI_Valeur!AR36),[2]CI_Valeur!AR36,0)-[2]Repart_Import!AR36</f>
        <v>0</v>
      </c>
      <c r="AU47" s="36">
        <f>IF(ISNUMBER([2]CI_Valeur!AS36),[2]CI_Valeur!AS36,0)-[2]Repart_Import!AS36</f>
        <v>0</v>
      </c>
      <c r="AV47" s="36">
        <f>IF(ISNUMBER([2]CI_Valeur!AT36),[2]CI_Valeur!AT36,0)-[2]Repart_Import!AT36</f>
        <v>0</v>
      </c>
      <c r="AW47" s="36">
        <f>IF(ISNUMBER([2]CI_Valeur!AU36),[2]CI_Valeur!AU36,0)-[2]Repart_Import!AU36</f>
        <v>0</v>
      </c>
      <c r="AX47" s="36">
        <f>IF(ISNUMBER([2]CI_Valeur!AV36),[2]CI_Valeur!AV36,0)-[2]Repart_Import!AV36</f>
        <v>0</v>
      </c>
      <c r="AY47" s="36">
        <f>IF(ISNUMBER([2]CI_Valeur!AW36),[2]CI_Valeur!AW36,0)-[2]Repart_Import!AW36</f>
        <v>0</v>
      </c>
      <c r="AZ47" s="36">
        <f>IF(ISNUMBER([2]CI_Valeur!AX36),[2]CI_Valeur!AX36,0)-[2]Repart_Import!AX36</f>
        <v>0</v>
      </c>
      <c r="BA47" s="36">
        <f>IF(ISNUMBER([2]CI_Valeur!AY36),[2]CI_Valeur!AY36,0)-[2]Repart_Import!AY36</f>
        <v>0</v>
      </c>
      <c r="BB47" s="36">
        <f>IF(ISNUMBER([2]CI_Valeur!AZ36),[2]CI_Valeur!AZ36,0)-[2]Repart_Import!AZ36</f>
        <v>0</v>
      </c>
      <c r="BC47" s="36">
        <f>IF(ISNUMBER([2]CI_Valeur!BA36),[2]CI_Valeur!BA36,0)-[2]Repart_Import!BA36</f>
        <v>0</v>
      </c>
      <c r="BD47" s="36">
        <f>IF(ISNUMBER([2]CI_Valeur!BB36),[2]CI_Valeur!BB36,0)-[2]Repart_Import!BB36</f>
        <v>0</v>
      </c>
      <c r="BE47" s="36">
        <f>IF(ISNUMBER([2]CI_Valeur!BC36),[2]CI_Valeur!BC36,0)-[2]Repart_Import!BC36</f>
        <v>0</v>
      </c>
      <c r="BF47" s="36">
        <f>IF(ISNUMBER([2]CI_Valeur!BD36),[2]CI_Valeur!BD36,0)-[2]Repart_Import!BD36</f>
        <v>0</v>
      </c>
      <c r="BG47" s="36">
        <f>IF(ISNUMBER([2]CI_Valeur!BE36),[2]CI_Valeur!BE36,0)-[2]Repart_Import!BE36</f>
        <v>0</v>
      </c>
      <c r="BH47" s="36">
        <f>IF(ISNUMBER([2]CI_Valeur!BF36),[2]CI_Valeur!BF36,0)-[2]Repart_Import!BF36</f>
        <v>0</v>
      </c>
      <c r="BI47" s="37">
        <f>'[32]Marge TER'!$E$17</f>
        <v>1415026.8186999999</v>
      </c>
      <c r="BJ47" s="38">
        <f>'[32]Marge TER'!$E$10</f>
        <v>99982.341</v>
      </c>
      <c r="BK47" s="39">
        <f>SUM([2]CI_Valeur!B36:BF36)</f>
        <v>20000</v>
      </c>
      <c r="BL47" s="39">
        <f t="shared" si="2"/>
        <v>1535009.1597</v>
      </c>
      <c r="BM47" s="38">
        <f>'[32]Marge TER'!$K$82</f>
        <v>196537.5287</v>
      </c>
      <c r="BN47" s="39">
        <f t="shared" si="3"/>
        <v>2.3000000510364771E-3</v>
      </c>
      <c r="BO47" s="40">
        <f t="shared" si="4"/>
        <v>0</v>
      </c>
      <c r="BP47" s="41">
        <v>30</v>
      </c>
      <c r="BQ47" s="40">
        <f t="shared" si="5"/>
        <v>0.85583819481796286</v>
      </c>
      <c r="BU47" s="1" t="str">
        <f t="shared" si="1"/>
        <v>37 - Emballages en bois (autres que futailles)</v>
      </c>
    </row>
    <row r="48" spans="3:73" ht="13.5" thickBot="1" x14ac:dyDescent="0.25">
      <c r="C48" s="42" t="s">
        <v>43</v>
      </c>
      <c r="D48" s="36">
        <f>IF(ISNUMBER([2]CI_Valeur!B37),[2]CI_Valeur!B37,0)-[2]Repart_Import!B37</f>
        <v>0</v>
      </c>
      <c r="E48" s="36">
        <f>IF(ISNUMBER([2]CI_Valeur!C37),[2]CI_Valeur!C37,0)-[2]Repart_Import!C37</f>
        <v>0</v>
      </c>
      <c r="F48" s="36">
        <f>IF(ISNUMBER([2]CI_Valeur!D37),[2]CI_Valeur!D37,0)-[2]Repart_Import!D37</f>
        <v>0</v>
      </c>
      <c r="G48" s="36">
        <f>IF(ISNUMBER([2]CI_Valeur!E37),[2]CI_Valeur!E37,0)-[2]Repart_Import!E37</f>
        <v>0</v>
      </c>
      <c r="H48" s="36">
        <f>IF(ISNUMBER([2]CI_Valeur!F37),[2]CI_Valeur!F37,0)-[2]Repart_Import!F37</f>
        <v>0</v>
      </c>
      <c r="I48" s="36">
        <f>IF(ISNUMBER([2]CI_Valeur!G37),[2]CI_Valeur!G37,0)-[2]Repart_Import!G37</f>
        <v>0</v>
      </c>
      <c r="J48" s="36">
        <f>IF(ISNUMBER([2]CI_Valeur!H37),[2]CI_Valeur!H37,0)-[2]Repart_Import!H37</f>
        <v>0</v>
      </c>
      <c r="K48" s="36">
        <f>IF(ISNUMBER([2]CI_Valeur!I37),[2]CI_Valeur!I37,0)-[2]Repart_Import!I37</f>
        <v>0</v>
      </c>
      <c r="L48" s="36">
        <f>IF(ISNUMBER([2]CI_Valeur!J37),[2]CI_Valeur!J37,0)-[2]Repart_Import!J37</f>
        <v>0</v>
      </c>
      <c r="M48" s="36">
        <f>IF(ISNUMBER([2]CI_Valeur!K37),[2]CI_Valeur!K37,0)-[2]Repart_Import!K37</f>
        <v>0</v>
      </c>
      <c r="N48" s="36">
        <f>IF(ISNUMBER([2]CI_Valeur!L37),[2]CI_Valeur!L37,0)-[2]Repart_Import!L37</f>
        <v>0</v>
      </c>
      <c r="O48" s="36">
        <f>IF(ISNUMBER([2]CI_Valeur!M37),[2]CI_Valeur!M37,0)-[2]Repart_Import!M37</f>
        <v>0</v>
      </c>
      <c r="P48" s="36">
        <f>IF(ISNUMBER([2]CI_Valeur!N37),[2]CI_Valeur!N37,0)-[2]Repart_Import!N37</f>
        <v>0</v>
      </c>
      <c r="Q48" s="36">
        <f>IF(ISNUMBER([2]CI_Valeur!O37),[2]CI_Valeur!O37,0)-[2]Repart_Import!O37</f>
        <v>0</v>
      </c>
      <c r="R48" s="36">
        <f>IF(ISNUMBER([2]CI_Valeur!P37),[2]CI_Valeur!P37,0)-[2]Repart_Import!P37</f>
        <v>0</v>
      </c>
      <c r="S48" s="36">
        <f>IF(ISNUMBER([2]CI_Valeur!Q37),[2]CI_Valeur!Q37,0)-[2]Repart_Import!Q37</f>
        <v>0</v>
      </c>
      <c r="T48" s="36">
        <f>IF(ISNUMBER([2]CI_Valeur!R37),[2]CI_Valeur!R37,0)-[2]Repart_Import!R37</f>
        <v>0</v>
      </c>
      <c r="U48" s="36">
        <f>IF(ISNUMBER([2]CI_Valeur!S37),[2]CI_Valeur!S37,0)-[2]Repart_Import!S37</f>
        <v>0</v>
      </c>
      <c r="V48" s="36">
        <f>IF(ISNUMBER([2]CI_Valeur!T37),[2]CI_Valeur!T37,0)-[2]Repart_Import!T37</f>
        <v>0</v>
      </c>
      <c r="W48" s="36">
        <f>IF(ISNUMBER([2]CI_Valeur!U37),[2]CI_Valeur!U37,0)-[2]Repart_Import!U37</f>
        <v>0</v>
      </c>
      <c r="X48" s="36">
        <f>IF(ISNUMBER([2]CI_Valeur!V37),[2]CI_Valeur!V37,0)-[2]Repart_Import!V37</f>
        <v>0</v>
      </c>
      <c r="Y48" s="36">
        <f>IF(ISNUMBER([2]CI_Valeur!W37),[2]CI_Valeur!W37,0)-[2]Repart_Import!W37</f>
        <v>0</v>
      </c>
      <c r="Z48" s="36">
        <f>IF(ISNUMBER([2]CI_Valeur!X37),[2]CI_Valeur!X37,0)-[2]Repart_Import!X37</f>
        <v>0</v>
      </c>
      <c r="AA48" s="36">
        <f>IF(ISNUMBER([2]CI_Valeur!Y37),[2]CI_Valeur!Y37,0)-[2]Repart_Import!Y37</f>
        <v>0</v>
      </c>
      <c r="AB48" s="36">
        <f>IF(ISNUMBER([2]CI_Valeur!Z37),[2]CI_Valeur!Z37,0)-[2]Repart_Import!Z37</f>
        <v>0</v>
      </c>
      <c r="AC48" s="36">
        <f>IF(ISNUMBER([2]CI_Valeur!AA37),[2]CI_Valeur!AA37,0)-[2]Repart_Import!AA37</f>
        <v>0</v>
      </c>
      <c r="AD48" s="36">
        <f>IF(ISNUMBER([2]CI_Valeur!AB37),[2]CI_Valeur!AB37,0)-[2]Repart_Import!AB37</f>
        <v>0</v>
      </c>
      <c r="AE48" s="36">
        <f>IF(ISNUMBER([2]CI_Valeur!AC37),[2]CI_Valeur!AC37,0)-[2]Repart_Import!AC37</f>
        <v>0</v>
      </c>
      <c r="AF48" s="36">
        <f>IF(ISNUMBER([2]CI_Valeur!AD37),[2]CI_Valeur!AD37,0)-[2]Repart_Import!AD37</f>
        <v>0</v>
      </c>
      <c r="AG48" s="36">
        <f>IF(ISNUMBER([2]CI_Valeur!AE37),[2]CI_Valeur!AE37,0)-[2]Repart_Import!AE37</f>
        <v>0</v>
      </c>
      <c r="AH48" s="36">
        <f>IF(ISNUMBER([2]CI_Valeur!AF37),[2]CI_Valeur!AF37,0)-[2]Repart_Import!AF37</f>
        <v>1250.5</v>
      </c>
      <c r="AI48" s="36">
        <f>IF(ISNUMBER([2]CI_Valeur!AG37),[2]CI_Valeur!AG37,0)-[2]Repart_Import!AG37</f>
        <v>0</v>
      </c>
      <c r="AJ48" s="36">
        <f>IF(ISNUMBER([2]CI_Valeur!AH37),[2]CI_Valeur!AH37,0)-[2]Repart_Import!AH37</f>
        <v>0</v>
      </c>
      <c r="AK48" s="36">
        <f>IF(ISNUMBER([2]CI_Valeur!AI37),[2]CI_Valeur!AI37,0)-[2]Repart_Import!AI37</f>
        <v>0</v>
      </c>
      <c r="AL48" s="36">
        <f>IF(ISNUMBER([2]CI_Valeur!AJ37),[2]CI_Valeur!AJ37,0)-[2]Repart_Import!AJ37</f>
        <v>0</v>
      </c>
      <c r="AM48" s="36">
        <f>IF(ISNUMBER([2]CI_Valeur!AK37),[2]CI_Valeur!AK37,0)-[2]Repart_Import!AK37</f>
        <v>0</v>
      </c>
      <c r="AN48" s="36">
        <f>IF(ISNUMBER([2]CI_Valeur!AL37),[2]CI_Valeur!AL37,0)-[2]Repart_Import!AL37</f>
        <v>0</v>
      </c>
      <c r="AO48" s="36">
        <f>IF(ISNUMBER([2]CI_Valeur!AM37),[2]CI_Valeur!AM37,0)-[2]Repart_Import!AM37</f>
        <v>0</v>
      </c>
      <c r="AP48" s="36">
        <f>IF(ISNUMBER([2]CI_Valeur!AN37),[2]CI_Valeur!AN37,0)-[2]Repart_Import!AN37</f>
        <v>0</v>
      </c>
      <c r="AQ48" s="36">
        <f>IF(ISNUMBER([2]CI_Valeur!AO37),[2]CI_Valeur!AO37,0)-[2]Repart_Import!AO37</f>
        <v>0</v>
      </c>
      <c r="AR48" s="36">
        <f>IF(ISNUMBER([2]CI_Valeur!AP37),[2]CI_Valeur!AP37,0)-[2]Repart_Import!AP37</f>
        <v>0</v>
      </c>
      <c r="AS48" s="36">
        <f>IF(ISNUMBER([2]CI_Valeur!AQ37),[2]CI_Valeur!AQ37,0)-[2]Repart_Import!AQ37</f>
        <v>0</v>
      </c>
      <c r="AT48" s="36">
        <f>IF(ISNUMBER([2]CI_Valeur!AR37),[2]CI_Valeur!AR37,0)-[2]Repart_Import!AR37</f>
        <v>0</v>
      </c>
      <c r="AU48" s="36">
        <f>IF(ISNUMBER([2]CI_Valeur!AS37),[2]CI_Valeur!AS37,0)-[2]Repart_Import!AS37</f>
        <v>0</v>
      </c>
      <c r="AV48" s="36">
        <f>IF(ISNUMBER([2]CI_Valeur!AT37),[2]CI_Valeur!AT37,0)-[2]Repart_Import!AT37</f>
        <v>0</v>
      </c>
      <c r="AW48" s="36">
        <f>IF(ISNUMBER([2]CI_Valeur!AU37),[2]CI_Valeur!AU37,0)-[2]Repart_Import!AU37</f>
        <v>0</v>
      </c>
      <c r="AX48" s="36">
        <f>IF(ISNUMBER([2]CI_Valeur!AV37),[2]CI_Valeur!AV37,0)-[2]Repart_Import!AV37</f>
        <v>0</v>
      </c>
      <c r="AY48" s="36">
        <f>IF(ISNUMBER([2]CI_Valeur!AW37),[2]CI_Valeur!AW37,0)-[2]Repart_Import!AW37</f>
        <v>0</v>
      </c>
      <c r="AZ48" s="36">
        <f>IF(ISNUMBER([2]CI_Valeur!AX37),[2]CI_Valeur!AX37,0)-[2]Repart_Import!AX37</f>
        <v>0</v>
      </c>
      <c r="BA48" s="36">
        <f>IF(ISNUMBER([2]CI_Valeur!AY37),[2]CI_Valeur!AY37,0)-[2]Repart_Import!AY37</f>
        <v>0</v>
      </c>
      <c r="BB48" s="36">
        <f>IF(ISNUMBER([2]CI_Valeur!AZ37),[2]CI_Valeur!AZ37,0)-[2]Repart_Import!AZ37</f>
        <v>0</v>
      </c>
      <c r="BC48" s="36">
        <f>IF(ISNUMBER([2]CI_Valeur!BA37),[2]CI_Valeur!BA37,0)-[2]Repart_Import!BA37</f>
        <v>0</v>
      </c>
      <c r="BD48" s="36">
        <f>IF(ISNUMBER([2]CI_Valeur!BB37),[2]CI_Valeur!BB37,0)-[2]Repart_Import!BB37</f>
        <v>0</v>
      </c>
      <c r="BE48" s="36">
        <f>IF(ISNUMBER([2]CI_Valeur!BC37),[2]CI_Valeur!BC37,0)-[2]Repart_Import!BC37</f>
        <v>0</v>
      </c>
      <c r="BF48" s="36">
        <f>IF(ISNUMBER([2]CI_Valeur!BD37),[2]CI_Valeur!BD37,0)-[2]Repart_Import!BD37</f>
        <v>0</v>
      </c>
      <c r="BG48" s="36">
        <f>IF(ISNUMBER([2]CI_Valeur!BE37),[2]CI_Valeur!BE37,0)-[2]Repart_Import!BE37</f>
        <v>0</v>
      </c>
      <c r="BH48" s="36">
        <f>IF(ISNUMBER([2]CI_Valeur!BF37),[2]CI_Valeur!BF37,0)-[2]Repart_Import!BF37</f>
        <v>0</v>
      </c>
      <c r="BI48" s="37">
        <f>'[33]Marge TER'!$E$17</f>
        <v>379426</v>
      </c>
      <c r="BJ48" s="38">
        <f>'[33]Marge TER'!$E$10</f>
        <v>329886</v>
      </c>
      <c r="BK48" s="39">
        <f>SUM([2]CI_Valeur!B37:BF37)</f>
        <v>3000</v>
      </c>
      <c r="BL48" s="39">
        <f t="shared" si="2"/>
        <v>712312</v>
      </c>
      <c r="BM48" s="38">
        <f>'[33]Marge TER'!$K$82</f>
        <v>33240.5</v>
      </c>
      <c r="BN48" s="39">
        <f t="shared" si="3"/>
        <v>0</v>
      </c>
      <c r="BO48" s="40">
        <f t="shared" si="4"/>
        <v>0</v>
      </c>
      <c r="BP48" s="41">
        <v>31</v>
      </c>
      <c r="BQ48" s="40">
        <f t="shared" si="5"/>
        <v>0.90850517485735804</v>
      </c>
      <c r="BU48" s="1" t="str">
        <f t="shared" si="1"/>
        <v>38 - Futailles</v>
      </c>
    </row>
    <row r="49" spans="3:73" ht="13.5" thickBot="1" x14ac:dyDescent="0.25">
      <c r="C49" s="42" t="s">
        <v>44</v>
      </c>
      <c r="D49" s="36">
        <f>IF(ISNUMBER([2]CI_Valeur!B38),[2]CI_Valeur!B38,0)-[2]Repart_Import!B38</f>
        <v>0</v>
      </c>
      <c r="E49" s="36">
        <f>IF(ISNUMBER([2]CI_Valeur!C38),[2]CI_Valeur!C38,0)-[2]Repart_Import!C38</f>
        <v>0</v>
      </c>
      <c r="F49" s="36">
        <f>IF(ISNUMBER([2]CI_Valeur!D38),[2]CI_Valeur!D38,0)-[2]Repart_Import!D38</f>
        <v>0</v>
      </c>
      <c r="G49" s="36">
        <f>IF(ISNUMBER([2]CI_Valeur!E38),[2]CI_Valeur!E38,0)-[2]Repart_Import!E38</f>
        <v>0</v>
      </c>
      <c r="H49" s="36">
        <f>IF(ISNUMBER([2]CI_Valeur!F38),[2]CI_Valeur!F38,0)-[2]Repart_Import!F38</f>
        <v>0</v>
      </c>
      <c r="I49" s="36">
        <f>IF(ISNUMBER([2]CI_Valeur!G38),[2]CI_Valeur!G38,0)-[2]Repart_Import!G38</f>
        <v>0</v>
      </c>
      <c r="J49" s="36">
        <f>IF(ISNUMBER([2]CI_Valeur!H38),[2]CI_Valeur!H38,0)-[2]Repart_Import!H38</f>
        <v>0</v>
      </c>
      <c r="K49" s="36">
        <f>IF(ISNUMBER([2]CI_Valeur!I38),[2]CI_Valeur!I38,0)-[2]Repart_Import!I38</f>
        <v>0</v>
      </c>
      <c r="L49" s="36">
        <f>IF(ISNUMBER([2]CI_Valeur!J38),[2]CI_Valeur!J38,0)-[2]Repart_Import!J38</f>
        <v>0</v>
      </c>
      <c r="M49" s="36">
        <f>IF(ISNUMBER([2]CI_Valeur!K38),[2]CI_Valeur!K38,0)-[2]Repart_Import!K38</f>
        <v>0</v>
      </c>
      <c r="N49" s="36">
        <f>IF(ISNUMBER([2]CI_Valeur!L38),[2]CI_Valeur!L38,0)-[2]Repart_Import!L38</f>
        <v>0</v>
      </c>
      <c r="O49" s="36">
        <f>IF(ISNUMBER([2]CI_Valeur!M38),[2]CI_Valeur!M38,0)-[2]Repart_Import!M38</f>
        <v>0</v>
      </c>
      <c r="P49" s="36">
        <f>IF(ISNUMBER([2]CI_Valeur!N38),[2]CI_Valeur!N38,0)-[2]Repart_Import!N38</f>
        <v>0</v>
      </c>
      <c r="Q49" s="36">
        <f>IF(ISNUMBER([2]CI_Valeur!O38),[2]CI_Valeur!O38,0)-[2]Repart_Import!O38</f>
        <v>0</v>
      </c>
      <c r="R49" s="36">
        <f>IF(ISNUMBER([2]CI_Valeur!P38),[2]CI_Valeur!P38,0)-[2]Repart_Import!P38</f>
        <v>0</v>
      </c>
      <c r="S49" s="36">
        <f>IF(ISNUMBER([2]CI_Valeur!Q38),[2]CI_Valeur!Q38,0)-[2]Repart_Import!Q38</f>
        <v>0</v>
      </c>
      <c r="T49" s="36">
        <f>IF(ISNUMBER([2]CI_Valeur!R38),[2]CI_Valeur!R38,0)-[2]Repart_Import!R38</f>
        <v>0</v>
      </c>
      <c r="U49" s="36">
        <f>IF(ISNUMBER([2]CI_Valeur!S38),[2]CI_Valeur!S38,0)-[2]Repart_Import!S38</f>
        <v>0</v>
      </c>
      <c r="V49" s="36">
        <f>IF(ISNUMBER([2]CI_Valeur!T38),[2]CI_Valeur!T38,0)-[2]Repart_Import!T38</f>
        <v>0</v>
      </c>
      <c r="W49" s="36">
        <f>IF(ISNUMBER([2]CI_Valeur!U38),[2]CI_Valeur!U38,0)-[2]Repart_Import!U38</f>
        <v>0</v>
      </c>
      <c r="X49" s="36">
        <f>IF(ISNUMBER([2]CI_Valeur!V38),[2]CI_Valeur!V38,0)-[2]Repart_Import!V38</f>
        <v>0</v>
      </c>
      <c r="Y49" s="36">
        <f>IF(ISNUMBER([2]CI_Valeur!W38),[2]CI_Valeur!W38,0)-[2]Repart_Import!W38</f>
        <v>0</v>
      </c>
      <c r="Z49" s="36">
        <f>IF(ISNUMBER([2]CI_Valeur!X38),[2]CI_Valeur!X38,0)-[2]Repart_Import!X38</f>
        <v>0</v>
      </c>
      <c r="AA49" s="36">
        <f>IF(ISNUMBER([2]CI_Valeur!Y38),[2]CI_Valeur!Y38,0)-[2]Repart_Import!Y38</f>
        <v>0</v>
      </c>
      <c r="AB49" s="36">
        <f>IF(ISNUMBER([2]CI_Valeur!Z38),[2]CI_Valeur!Z38,0)-[2]Repart_Import!Z38</f>
        <v>0</v>
      </c>
      <c r="AC49" s="36">
        <f>IF(ISNUMBER([2]CI_Valeur!AA38),[2]CI_Valeur!AA38,0)-[2]Repart_Import!AA38</f>
        <v>0</v>
      </c>
      <c r="AD49" s="36">
        <f>IF(ISNUMBER([2]CI_Valeur!AB38),[2]CI_Valeur!AB38,0)-[2]Repart_Import!AB38</f>
        <v>0</v>
      </c>
      <c r="AE49" s="36">
        <f>IF(ISNUMBER([2]CI_Valeur!AC38),[2]CI_Valeur!AC38,0)-[2]Repart_Import!AC38</f>
        <v>0</v>
      </c>
      <c r="AF49" s="36">
        <f>IF(ISNUMBER([2]CI_Valeur!AD38),[2]CI_Valeur!AD38,0)-[2]Repart_Import!AD38</f>
        <v>0</v>
      </c>
      <c r="AG49" s="36">
        <f>IF(ISNUMBER([2]CI_Valeur!AE38),[2]CI_Valeur!AE38,0)-[2]Repart_Import!AE38</f>
        <v>0</v>
      </c>
      <c r="AH49" s="36">
        <f>IF(ISNUMBER([2]CI_Valeur!AF38),[2]CI_Valeur!AF38,0)-[2]Repart_Import!AF38</f>
        <v>0</v>
      </c>
      <c r="AI49" s="36">
        <f>IF(ISNUMBER([2]CI_Valeur!AG38),[2]CI_Valeur!AG38,0)-[2]Repart_Import!AG38</f>
        <v>0</v>
      </c>
      <c r="AJ49" s="36">
        <f>IF(ISNUMBER([2]CI_Valeur!AH38),[2]CI_Valeur!AH38,0)-[2]Repart_Import!AH38</f>
        <v>0</v>
      </c>
      <c r="AK49" s="36">
        <f>IF(ISNUMBER([2]CI_Valeur!AI38),[2]CI_Valeur!AI38,0)-[2]Repart_Import!AI38</f>
        <v>0</v>
      </c>
      <c r="AL49" s="36">
        <f>IF(ISNUMBER([2]CI_Valeur!AJ38),[2]CI_Valeur!AJ38,0)-[2]Repart_Import!AJ38</f>
        <v>0</v>
      </c>
      <c r="AM49" s="36">
        <f>IF(ISNUMBER([2]CI_Valeur!AK38),[2]CI_Valeur!AK38,0)-[2]Repart_Import!AK38</f>
        <v>0</v>
      </c>
      <c r="AN49" s="36">
        <f>IF(ISNUMBER([2]CI_Valeur!AL38),[2]CI_Valeur!AL38,0)-[2]Repart_Import!AL38</f>
        <v>0</v>
      </c>
      <c r="AO49" s="36">
        <f>IF(ISNUMBER([2]CI_Valeur!AM38),[2]CI_Valeur!AM38,0)-[2]Repart_Import!AM38</f>
        <v>0</v>
      </c>
      <c r="AP49" s="36">
        <f>IF(ISNUMBER([2]CI_Valeur!AN38),[2]CI_Valeur!AN38,0)-[2]Repart_Import!AN38</f>
        <v>0</v>
      </c>
      <c r="AQ49" s="36">
        <f>IF(ISNUMBER([2]CI_Valeur!AO38),[2]CI_Valeur!AO38,0)-[2]Repart_Import!AO38</f>
        <v>0</v>
      </c>
      <c r="AR49" s="36">
        <f>IF(ISNUMBER([2]CI_Valeur!AP38),[2]CI_Valeur!AP38,0)-[2]Repart_Import!AP38</f>
        <v>0</v>
      </c>
      <c r="AS49" s="36">
        <f>IF(ISNUMBER([2]CI_Valeur!AQ38),[2]CI_Valeur!AQ38,0)-[2]Repart_Import!AQ38</f>
        <v>0</v>
      </c>
      <c r="AT49" s="36">
        <f>IF(ISNUMBER([2]CI_Valeur!AR38),[2]CI_Valeur!AR38,0)-[2]Repart_Import!AR38</f>
        <v>0</v>
      </c>
      <c r="AU49" s="36">
        <f>IF(ISNUMBER([2]CI_Valeur!AS38),[2]CI_Valeur!AS38,0)-[2]Repart_Import!AS38</f>
        <v>0</v>
      </c>
      <c r="AV49" s="36">
        <f>IF(ISNUMBER([2]CI_Valeur!AT38),[2]CI_Valeur!AT38,0)-[2]Repart_Import!AT38</f>
        <v>7503.5108799999998</v>
      </c>
      <c r="AW49" s="36">
        <f>IF(ISNUMBER([2]CI_Valeur!AU38),[2]CI_Valeur!AU38,0)-[2]Repart_Import!AU38</f>
        <v>0</v>
      </c>
      <c r="AX49" s="36">
        <f>IF(ISNUMBER([2]CI_Valeur!AV38),[2]CI_Valeur!AV38,0)-[2]Repart_Import!AV38</f>
        <v>0</v>
      </c>
      <c r="AY49" s="36">
        <f>IF(ISNUMBER([2]CI_Valeur!AW38),[2]CI_Valeur!AW38,0)-[2]Repart_Import!AW38</f>
        <v>0</v>
      </c>
      <c r="AZ49" s="36">
        <f>IF(ISNUMBER([2]CI_Valeur!AX38),[2]CI_Valeur!AX38,0)-[2]Repart_Import!AX38</f>
        <v>0</v>
      </c>
      <c r="BA49" s="36">
        <f>IF(ISNUMBER([2]CI_Valeur!AY38),[2]CI_Valeur!AY38,0)-[2]Repart_Import!AY38</f>
        <v>0</v>
      </c>
      <c r="BB49" s="36">
        <f>IF(ISNUMBER([2]CI_Valeur!AZ38),[2]CI_Valeur!AZ38,0)-[2]Repart_Import!AZ38</f>
        <v>768.01023999999961</v>
      </c>
      <c r="BC49" s="36">
        <f>IF(ISNUMBER([2]CI_Valeur!BA38),[2]CI_Valeur!BA38,0)-[2]Repart_Import!BA38</f>
        <v>13503.51088</v>
      </c>
      <c r="BD49" s="36">
        <f>IF(ISNUMBER([2]CI_Valeur!BB38),[2]CI_Valeur!BB38,0)-[2]Repart_Import!BB38</f>
        <v>0</v>
      </c>
      <c r="BE49" s="36">
        <f>IF(ISNUMBER([2]CI_Valeur!BC38),[2]CI_Valeur!BC38,0)-[2]Repart_Import!BC38</f>
        <v>0</v>
      </c>
      <c r="BF49" s="36">
        <f>IF(ISNUMBER([2]CI_Valeur!BD38),[2]CI_Valeur!BD38,0)-[2]Repart_Import!BD38</f>
        <v>0</v>
      </c>
      <c r="BG49" s="36">
        <f>IF(ISNUMBER([2]CI_Valeur!BE38),[2]CI_Valeur!BE38,0)-[2]Repart_Import!BE38</f>
        <v>0</v>
      </c>
      <c r="BH49" s="36">
        <f>IF(ISNUMBER([2]CI_Valeur!BF38),[2]CI_Valeur!BF38,0)-[2]Repart_Import!BF38</f>
        <v>0</v>
      </c>
      <c r="BI49" s="37">
        <f>'[34]Marge TER'!$E$17</f>
        <v>613</v>
      </c>
      <c r="BJ49" s="38">
        <f>'[34]Marge TER'!$E$10</f>
        <v>2200.1729999999998</v>
      </c>
      <c r="BK49" s="39">
        <f>SUM([2]CI_Valeur!B38:BF38)</f>
        <v>35000</v>
      </c>
      <c r="BL49" s="39">
        <f t="shared" si="2"/>
        <v>37813.173000000003</v>
      </c>
      <c r="BM49" s="38">
        <f>'[34]Marge TER'!$K$82</f>
        <v>0</v>
      </c>
      <c r="BN49" s="39">
        <f t="shared" si="3"/>
        <v>-0.22499999999854481</v>
      </c>
      <c r="BO49" s="40">
        <f t="shared" si="4"/>
        <v>0</v>
      </c>
      <c r="BP49" s="41">
        <v>32</v>
      </c>
      <c r="BQ49" s="40">
        <f t="shared" si="5"/>
        <v>0.62864539480565607</v>
      </c>
      <c r="BU49" s="1" t="str">
        <f t="shared" si="1"/>
        <v>39 - Coffrages pour le bétonnage, bardeaux en bois</v>
      </c>
    </row>
    <row r="50" spans="3:73" ht="13.5" thickBot="1" x14ac:dyDescent="0.25">
      <c r="C50" s="42" t="s">
        <v>45</v>
      </c>
      <c r="D50" s="36">
        <f>IF(ISNUMBER([2]CI_Valeur!B39),[2]CI_Valeur!B39,0)-[2]Repart_Import!B39</f>
        <v>0</v>
      </c>
      <c r="E50" s="36">
        <f>IF(ISNUMBER([2]CI_Valeur!C39),[2]CI_Valeur!C39,0)-[2]Repart_Import!C39</f>
        <v>0</v>
      </c>
      <c r="F50" s="36">
        <f>IF(ISNUMBER([2]CI_Valeur!D39),[2]CI_Valeur!D39,0)-[2]Repart_Import!D39</f>
        <v>0</v>
      </c>
      <c r="G50" s="36">
        <f>IF(ISNUMBER([2]CI_Valeur!E39),[2]CI_Valeur!E39,0)-[2]Repart_Import!E39</f>
        <v>0</v>
      </c>
      <c r="H50" s="36">
        <f>IF(ISNUMBER([2]CI_Valeur!F39),[2]CI_Valeur!F39,0)-[2]Repart_Import!F39</f>
        <v>0</v>
      </c>
      <c r="I50" s="36">
        <f>IF(ISNUMBER([2]CI_Valeur!G39),[2]CI_Valeur!G39,0)-[2]Repart_Import!G39</f>
        <v>0</v>
      </c>
      <c r="J50" s="36">
        <f>IF(ISNUMBER([2]CI_Valeur!H39),[2]CI_Valeur!H39,0)-[2]Repart_Import!H39</f>
        <v>0</v>
      </c>
      <c r="K50" s="36">
        <f>IF(ISNUMBER([2]CI_Valeur!I39),[2]CI_Valeur!I39,0)-[2]Repart_Import!I39</f>
        <v>0</v>
      </c>
      <c r="L50" s="36">
        <f>IF(ISNUMBER([2]CI_Valeur!J39),[2]CI_Valeur!J39,0)-[2]Repart_Import!J39</f>
        <v>0</v>
      </c>
      <c r="M50" s="36">
        <f>IF(ISNUMBER([2]CI_Valeur!K39),[2]CI_Valeur!K39,0)-[2]Repart_Import!K39</f>
        <v>0</v>
      </c>
      <c r="N50" s="36">
        <f>IF(ISNUMBER([2]CI_Valeur!L39),[2]CI_Valeur!L39,0)-[2]Repart_Import!L39</f>
        <v>0</v>
      </c>
      <c r="O50" s="36">
        <f>IF(ISNUMBER([2]CI_Valeur!M39),[2]CI_Valeur!M39,0)-[2]Repart_Import!M39</f>
        <v>0</v>
      </c>
      <c r="P50" s="36">
        <f>IF(ISNUMBER([2]CI_Valeur!N39),[2]CI_Valeur!N39,0)-[2]Repart_Import!N39</f>
        <v>0</v>
      </c>
      <c r="Q50" s="36">
        <f>IF(ISNUMBER([2]CI_Valeur!O39),[2]CI_Valeur!O39,0)-[2]Repart_Import!O39</f>
        <v>0</v>
      </c>
      <c r="R50" s="36">
        <f>IF(ISNUMBER([2]CI_Valeur!P39),[2]CI_Valeur!P39,0)-[2]Repart_Import!P39</f>
        <v>0</v>
      </c>
      <c r="S50" s="36">
        <f>IF(ISNUMBER([2]CI_Valeur!Q39),[2]CI_Valeur!Q39,0)-[2]Repart_Import!Q39</f>
        <v>0</v>
      </c>
      <c r="T50" s="36">
        <f>IF(ISNUMBER([2]CI_Valeur!R39),[2]CI_Valeur!R39,0)-[2]Repart_Import!R39</f>
        <v>0</v>
      </c>
      <c r="U50" s="36">
        <f>IF(ISNUMBER([2]CI_Valeur!S39),[2]CI_Valeur!S39,0)-[2]Repart_Import!S39</f>
        <v>0</v>
      </c>
      <c r="V50" s="36">
        <f>IF(ISNUMBER([2]CI_Valeur!T39),[2]CI_Valeur!T39,0)-[2]Repart_Import!T39</f>
        <v>0</v>
      </c>
      <c r="W50" s="36">
        <f>IF(ISNUMBER([2]CI_Valeur!U39),[2]CI_Valeur!U39,0)-[2]Repart_Import!U39</f>
        <v>0</v>
      </c>
      <c r="X50" s="36">
        <f>IF(ISNUMBER([2]CI_Valeur!V39),[2]CI_Valeur!V39,0)-[2]Repart_Import!V39</f>
        <v>0</v>
      </c>
      <c r="Y50" s="36">
        <f>IF(ISNUMBER([2]CI_Valeur!W39),[2]CI_Valeur!W39,0)-[2]Repart_Import!W39</f>
        <v>0</v>
      </c>
      <c r="Z50" s="36">
        <f>IF(ISNUMBER([2]CI_Valeur!X39),[2]CI_Valeur!X39,0)-[2]Repart_Import!X39</f>
        <v>0</v>
      </c>
      <c r="AA50" s="36">
        <f>IF(ISNUMBER([2]CI_Valeur!Y39),[2]CI_Valeur!Y39,0)-[2]Repart_Import!Y39</f>
        <v>0</v>
      </c>
      <c r="AB50" s="36">
        <f>IF(ISNUMBER([2]CI_Valeur!Z39),[2]CI_Valeur!Z39,0)-[2]Repart_Import!Z39</f>
        <v>0</v>
      </c>
      <c r="AC50" s="36">
        <f>IF(ISNUMBER([2]CI_Valeur!AA39),[2]CI_Valeur!AA39,0)-[2]Repart_Import!AA39</f>
        <v>0</v>
      </c>
      <c r="AD50" s="36">
        <f>IF(ISNUMBER([2]CI_Valeur!AB39),[2]CI_Valeur!AB39,0)-[2]Repart_Import!AB39</f>
        <v>0</v>
      </c>
      <c r="AE50" s="36">
        <f>IF(ISNUMBER([2]CI_Valeur!AC39),[2]CI_Valeur!AC39,0)-[2]Repart_Import!AC39</f>
        <v>0</v>
      </c>
      <c r="AF50" s="36">
        <f>IF(ISNUMBER([2]CI_Valeur!AD39),[2]CI_Valeur!AD39,0)-[2]Repart_Import!AD39</f>
        <v>0</v>
      </c>
      <c r="AG50" s="36">
        <f>IF(ISNUMBER([2]CI_Valeur!AE39),[2]CI_Valeur!AE39,0)-[2]Repart_Import!AE39</f>
        <v>0</v>
      </c>
      <c r="AH50" s="36">
        <f>IF(ISNUMBER([2]CI_Valeur!AF39),[2]CI_Valeur!AF39,0)-[2]Repart_Import!AF39</f>
        <v>0</v>
      </c>
      <c r="AI50" s="36">
        <f>IF(ISNUMBER([2]CI_Valeur!AG39),[2]CI_Valeur!AG39,0)-[2]Repart_Import!AG39</f>
        <v>0</v>
      </c>
      <c r="AJ50" s="36">
        <f>IF(ISNUMBER([2]CI_Valeur!AH39),[2]CI_Valeur!AH39,0)-[2]Repart_Import!AH39</f>
        <v>0</v>
      </c>
      <c r="AK50" s="36">
        <f>IF(ISNUMBER([2]CI_Valeur!AI39),[2]CI_Valeur!AI39,0)-[2]Repart_Import!AI39</f>
        <v>0</v>
      </c>
      <c r="AL50" s="36">
        <f>IF(ISNUMBER([2]CI_Valeur!AJ39),[2]CI_Valeur!AJ39,0)-[2]Repart_Import!AJ39</f>
        <v>0</v>
      </c>
      <c r="AM50" s="36">
        <f>IF(ISNUMBER([2]CI_Valeur!AK39),[2]CI_Valeur!AK39,0)-[2]Repart_Import!AK39</f>
        <v>0</v>
      </c>
      <c r="AN50" s="36">
        <f>IF(ISNUMBER([2]CI_Valeur!AL39),[2]CI_Valeur!AL39,0)-[2]Repart_Import!AL39</f>
        <v>0</v>
      </c>
      <c r="AO50" s="36">
        <f>IF(ISNUMBER([2]CI_Valeur!AM39),[2]CI_Valeur!AM39,0)-[2]Repart_Import!AM39</f>
        <v>0</v>
      </c>
      <c r="AP50" s="36">
        <f>IF(ISNUMBER([2]CI_Valeur!AN39),[2]CI_Valeur!AN39,0)-[2]Repart_Import!AN39</f>
        <v>0</v>
      </c>
      <c r="AQ50" s="36">
        <f>IF(ISNUMBER([2]CI_Valeur!AO39),[2]CI_Valeur!AO39,0)-[2]Repart_Import!AO39</f>
        <v>0</v>
      </c>
      <c r="AR50" s="36">
        <f>IF(ISNUMBER([2]CI_Valeur!AP39),[2]CI_Valeur!AP39,0)-[2]Repart_Import!AP39</f>
        <v>0</v>
      </c>
      <c r="AS50" s="36">
        <f>IF(ISNUMBER([2]CI_Valeur!AQ39),[2]CI_Valeur!AQ39,0)-[2]Repart_Import!AQ39</f>
        <v>0</v>
      </c>
      <c r="AT50" s="36">
        <f>IF(ISNUMBER([2]CI_Valeur!AR39),[2]CI_Valeur!AR39,0)-[2]Repart_Import!AR39</f>
        <v>0</v>
      </c>
      <c r="AU50" s="36">
        <f>IF(ISNUMBER([2]CI_Valeur!AS39),[2]CI_Valeur!AS39,0)-[2]Repart_Import!AS39</f>
        <v>0</v>
      </c>
      <c r="AV50" s="36">
        <f>IF(ISNUMBER([2]CI_Valeur!AT39),[2]CI_Valeur!AT39,0)-[2]Repart_Import!AT39</f>
        <v>0</v>
      </c>
      <c r="AW50" s="36">
        <f>IF(ISNUMBER([2]CI_Valeur!AU39),[2]CI_Valeur!AU39,0)-[2]Repart_Import!AU39</f>
        <v>0</v>
      </c>
      <c r="AX50" s="36">
        <f>IF(ISNUMBER([2]CI_Valeur!AV39),[2]CI_Valeur!AV39,0)-[2]Repart_Import!AV39</f>
        <v>0</v>
      </c>
      <c r="AY50" s="36">
        <f>IF(ISNUMBER([2]CI_Valeur!AW39),[2]CI_Valeur!AW39,0)-[2]Repart_Import!AW39</f>
        <v>0</v>
      </c>
      <c r="AZ50" s="36">
        <f>IF(ISNUMBER([2]CI_Valeur!AX39),[2]CI_Valeur!AX39,0)-[2]Repart_Import!AX39</f>
        <v>0</v>
      </c>
      <c r="BA50" s="36">
        <f>IF(ISNUMBER([2]CI_Valeur!AY39),[2]CI_Valeur!AY39,0)-[2]Repart_Import!AY39</f>
        <v>0</v>
      </c>
      <c r="BB50" s="36">
        <f>IF(ISNUMBER([2]CI_Valeur!AZ39),[2]CI_Valeur!AZ39,0)-[2]Repart_Import!AZ39</f>
        <v>0</v>
      </c>
      <c r="BC50" s="36">
        <f>IF(ISNUMBER([2]CI_Valeur!BA39),[2]CI_Valeur!BA39,0)-[2]Repart_Import!BA39</f>
        <v>0</v>
      </c>
      <c r="BD50" s="36">
        <f>IF(ISNUMBER([2]CI_Valeur!BB39),[2]CI_Valeur!BB39,0)-[2]Repart_Import!BB39</f>
        <v>0</v>
      </c>
      <c r="BE50" s="36">
        <f>IF(ISNUMBER([2]CI_Valeur!BC39),[2]CI_Valeur!BC39,0)-[2]Repart_Import!BC39</f>
        <v>0</v>
      </c>
      <c r="BF50" s="36">
        <f>IF(ISNUMBER([2]CI_Valeur!BD39),[2]CI_Valeur!BD39,0)-[2]Repart_Import!BD39</f>
        <v>0</v>
      </c>
      <c r="BG50" s="36">
        <f>IF(ISNUMBER([2]CI_Valeur!BE39),[2]CI_Valeur!BE39,0)-[2]Repart_Import!BE39</f>
        <v>0</v>
      </c>
      <c r="BH50" s="36">
        <f>IF(ISNUMBER([2]CI_Valeur!BF39),[2]CI_Valeur!BF39,0)-[2]Repart_Import!BF39</f>
        <v>0</v>
      </c>
      <c r="BI50" s="37">
        <f>'[35]Marge TER'!$E$17</f>
        <v>367293.02954545454</v>
      </c>
      <c r="BJ50" s="38">
        <f>'[35]Marge TER'!$E$10</f>
        <v>7441.1068181818173</v>
      </c>
      <c r="BK50" s="39">
        <f>SUM([2]CI_Valeur!B39:BF39)</f>
        <v>0</v>
      </c>
      <c r="BL50" s="39">
        <f t="shared" si="2"/>
        <v>374734.13636363635</v>
      </c>
      <c r="BM50" s="38">
        <f>'[35]Marge TER'!$K$82</f>
        <v>206862.76954545453</v>
      </c>
      <c r="BN50" s="39">
        <f t="shared" si="3"/>
        <v>3.0000000260770321E-3</v>
      </c>
      <c r="BO50" s="40">
        <f t="shared" si="4"/>
        <v>0</v>
      </c>
      <c r="BP50" s="41">
        <v>33</v>
      </c>
      <c r="BQ50" s="40">
        <f t="shared" si="5"/>
        <v>0.43679092382495949</v>
      </c>
      <c r="BU50" s="1" t="str">
        <f t="shared" si="1"/>
        <v>40 - Fabrication de produits d'aménagement extérieur</v>
      </c>
    </row>
    <row r="51" spans="3:73" ht="13.5" thickBot="1" x14ac:dyDescent="0.25">
      <c r="C51" s="42" t="s">
        <v>46</v>
      </c>
      <c r="D51" s="36">
        <f>IF(ISNUMBER([2]CI_Valeur!B40),[2]CI_Valeur!B40,0)-[2]Repart_Import!B40</f>
        <v>0</v>
      </c>
      <c r="E51" s="36">
        <f>IF(ISNUMBER([2]CI_Valeur!C40),[2]CI_Valeur!C40,0)-[2]Repart_Import!C40</f>
        <v>0</v>
      </c>
      <c r="F51" s="36">
        <f>IF(ISNUMBER([2]CI_Valeur!D40),[2]CI_Valeur!D40,0)-[2]Repart_Import!D40</f>
        <v>0</v>
      </c>
      <c r="G51" s="36">
        <f>IF(ISNUMBER([2]CI_Valeur!E40),[2]CI_Valeur!E40,0)-[2]Repart_Import!E40</f>
        <v>0</v>
      </c>
      <c r="H51" s="36">
        <f>IF(ISNUMBER([2]CI_Valeur!F40),[2]CI_Valeur!F40,0)-[2]Repart_Import!F40</f>
        <v>0</v>
      </c>
      <c r="I51" s="36">
        <f>IF(ISNUMBER([2]CI_Valeur!G40),[2]CI_Valeur!G40,0)-[2]Repart_Import!G40</f>
        <v>0</v>
      </c>
      <c r="J51" s="36">
        <f>IF(ISNUMBER([2]CI_Valeur!H40),[2]CI_Valeur!H40,0)-[2]Repart_Import!H40</f>
        <v>0</v>
      </c>
      <c r="K51" s="36">
        <f>IF(ISNUMBER([2]CI_Valeur!I40),[2]CI_Valeur!I40,0)-[2]Repart_Import!I40</f>
        <v>0</v>
      </c>
      <c r="L51" s="36">
        <f>IF(ISNUMBER([2]CI_Valeur!J40),[2]CI_Valeur!J40,0)-[2]Repart_Import!J40</f>
        <v>0</v>
      </c>
      <c r="M51" s="36">
        <f>IF(ISNUMBER([2]CI_Valeur!K40),[2]CI_Valeur!K40,0)-[2]Repart_Import!K40</f>
        <v>0</v>
      </c>
      <c r="N51" s="36">
        <f>IF(ISNUMBER([2]CI_Valeur!L40),[2]CI_Valeur!L40,0)-[2]Repart_Import!L40</f>
        <v>0</v>
      </c>
      <c r="O51" s="36">
        <f>IF(ISNUMBER([2]CI_Valeur!M40),[2]CI_Valeur!M40,0)-[2]Repart_Import!M40</f>
        <v>0</v>
      </c>
      <c r="P51" s="36">
        <f>IF(ISNUMBER([2]CI_Valeur!N40),[2]CI_Valeur!N40,0)-[2]Repart_Import!N40</f>
        <v>0</v>
      </c>
      <c r="Q51" s="36">
        <f>IF(ISNUMBER([2]CI_Valeur!O40),[2]CI_Valeur!O40,0)-[2]Repart_Import!O40</f>
        <v>0</v>
      </c>
      <c r="R51" s="36">
        <f>IF(ISNUMBER([2]CI_Valeur!P40),[2]CI_Valeur!P40,0)-[2]Repart_Import!P40</f>
        <v>0</v>
      </c>
      <c r="S51" s="36">
        <f>IF(ISNUMBER([2]CI_Valeur!Q40),[2]CI_Valeur!Q40,0)-[2]Repart_Import!Q40</f>
        <v>0</v>
      </c>
      <c r="T51" s="36">
        <f>IF(ISNUMBER([2]CI_Valeur!R40),[2]CI_Valeur!R40,0)-[2]Repart_Import!R40</f>
        <v>0</v>
      </c>
      <c r="U51" s="36">
        <f>IF(ISNUMBER([2]CI_Valeur!S40),[2]CI_Valeur!S40,0)-[2]Repart_Import!S40</f>
        <v>0</v>
      </c>
      <c r="V51" s="36">
        <f>IF(ISNUMBER([2]CI_Valeur!T40),[2]CI_Valeur!T40,0)-[2]Repart_Import!T40</f>
        <v>0</v>
      </c>
      <c r="W51" s="36">
        <f>IF(ISNUMBER([2]CI_Valeur!U40),[2]CI_Valeur!U40,0)-[2]Repart_Import!U40</f>
        <v>0</v>
      </c>
      <c r="X51" s="36">
        <f>IF(ISNUMBER([2]CI_Valeur!V40),[2]CI_Valeur!V40,0)-[2]Repart_Import!V40</f>
        <v>0</v>
      </c>
      <c r="Y51" s="36">
        <f>IF(ISNUMBER([2]CI_Valeur!W40),[2]CI_Valeur!W40,0)-[2]Repart_Import!W40</f>
        <v>0</v>
      </c>
      <c r="Z51" s="36">
        <f>IF(ISNUMBER([2]CI_Valeur!X40),[2]CI_Valeur!X40,0)-[2]Repart_Import!X40</f>
        <v>0</v>
      </c>
      <c r="AA51" s="36">
        <f>IF(ISNUMBER([2]CI_Valeur!Y40),[2]CI_Valeur!Y40,0)-[2]Repart_Import!Y40</f>
        <v>0</v>
      </c>
      <c r="AB51" s="36">
        <f>IF(ISNUMBER([2]CI_Valeur!Z40),[2]CI_Valeur!Z40,0)-[2]Repart_Import!Z40</f>
        <v>0</v>
      </c>
      <c r="AC51" s="36">
        <f>IF(ISNUMBER([2]CI_Valeur!AA40),[2]CI_Valeur!AA40,0)-[2]Repart_Import!AA40</f>
        <v>0</v>
      </c>
      <c r="AD51" s="36">
        <f>IF(ISNUMBER([2]CI_Valeur!AB40),[2]CI_Valeur!AB40,0)-[2]Repart_Import!AB40</f>
        <v>0</v>
      </c>
      <c r="AE51" s="36">
        <f>IF(ISNUMBER([2]CI_Valeur!AC40),[2]CI_Valeur!AC40,0)-[2]Repart_Import!AC40</f>
        <v>0</v>
      </c>
      <c r="AF51" s="36">
        <f>IF(ISNUMBER([2]CI_Valeur!AD40),[2]CI_Valeur!AD40,0)-[2]Repart_Import!AD40</f>
        <v>0</v>
      </c>
      <c r="AG51" s="36">
        <f>IF(ISNUMBER([2]CI_Valeur!AE40),[2]CI_Valeur!AE40,0)-[2]Repart_Import!AE40</f>
        <v>0</v>
      </c>
      <c r="AH51" s="36">
        <f>IF(ISNUMBER([2]CI_Valeur!AF40),[2]CI_Valeur!AF40,0)-[2]Repart_Import!AF40</f>
        <v>0</v>
      </c>
      <c r="AI51" s="36">
        <f>IF(ISNUMBER([2]CI_Valeur!AG40),[2]CI_Valeur!AG40,0)-[2]Repart_Import!AG40</f>
        <v>0</v>
      </c>
      <c r="AJ51" s="36">
        <f>IF(ISNUMBER([2]CI_Valeur!AH40),[2]CI_Valeur!AH40,0)-[2]Repart_Import!AH40</f>
        <v>0</v>
      </c>
      <c r="AK51" s="36">
        <f>IF(ISNUMBER([2]CI_Valeur!AI40),[2]CI_Valeur!AI40,0)-[2]Repart_Import!AI40</f>
        <v>0</v>
      </c>
      <c r="AL51" s="36">
        <f>IF(ISNUMBER([2]CI_Valeur!AJ40),[2]CI_Valeur!AJ40,0)-[2]Repart_Import!AJ40</f>
        <v>0</v>
      </c>
      <c r="AM51" s="36">
        <f>IF(ISNUMBER([2]CI_Valeur!AK40),[2]CI_Valeur!AK40,0)-[2]Repart_Import!AK40</f>
        <v>0</v>
      </c>
      <c r="AN51" s="36">
        <f>IF(ISNUMBER([2]CI_Valeur!AL40),[2]CI_Valeur!AL40,0)-[2]Repart_Import!AL40</f>
        <v>0</v>
      </c>
      <c r="AO51" s="36">
        <f>IF(ISNUMBER([2]CI_Valeur!AM40),[2]CI_Valeur!AM40,0)-[2]Repart_Import!AM40</f>
        <v>0</v>
      </c>
      <c r="AP51" s="36">
        <f>IF(ISNUMBER([2]CI_Valeur!AN40),[2]CI_Valeur!AN40,0)-[2]Repart_Import!AN40</f>
        <v>0</v>
      </c>
      <c r="AQ51" s="36">
        <f>IF(ISNUMBER([2]CI_Valeur!AO40),[2]CI_Valeur!AO40,0)-[2]Repart_Import!AO40</f>
        <v>0</v>
      </c>
      <c r="AR51" s="36">
        <f>IF(ISNUMBER([2]CI_Valeur!AP40),[2]CI_Valeur!AP40,0)-[2]Repart_Import!AP40</f>
        <v>0</v>
      </c>
      <c r="AS51" s="36">
        <f>IF(ISNUMBER([2]CI_Valeur!AQ40),[2]CI_Valeur!AQ40,0)-[2]Repart_Import!AQ40</f>
        <v>0</v>
      </c>
      <c r="AT51" s="36">
        <f>IF(ISNUMBER([2]CI_Valeur!AR40),[2]CI_Valeur!AR40,0)-[2]Repart_Import!AR40</f>
        <v>0</v>
      </c>
      <c r="AU51" s="36">
        <f>IF(ISNUMBER([2]CI_Valeur!AS40),[2]CI_Valeur!AS40,0)-[2]Repart_Import!AS40</f>
        <v>0</v>
      </c>
      <c r="AV51" s="36">
        <f>IF(ISNUMBER([2]CI_Valeur!AT40),[2]CI_Valeur!AT40,0)-[2]Repart_Import!AT40</f>
        <v>0</v>
      </c>
      <c r="AW51" s="36">
        <f>IF(ISNUMBER([2]CI_Valeur!AU40),[2]CI_Valeur!AU40,0)-[2]Repart_Import!AU40</f>
        <v>0</v>
      </c>
      <c r="AX51" s="36">
        <f>IF(ISNUMBER([2]CI_Valeur!AV40),[2]CI_Valeur!AV40,0)-[2]Repart_Import!AV40</f>
        <v>0</v>
      </c>
      <c r="AY51" s="36">
        <f>IF(ISNUMBER([2]CI_Valeur!AW40),[2]CI_Valeur!AW40,0)-[2]Repart_Import!AW40</f>
        <v>0</v>
      </c>
      <c r="AZ51" s="36">
        <f>IF(ISNUMBER([2]CI_Valeur!AX40),[2]CI_Valeur!AX40,0)-[2]Repart_Import!AX40</f>
        <v>0</v>
      </c>
      <c r="BA51" s="36">
        <f>IF(ISNUMBER([2]CI_Valeur!AY40),[2]CI_Valeur!AY40,0)-[2]Repart_Import!AY40</f>
        <v>0</v>
      </c>
      <c r="BB51" s="36">
        <f>IF(ISNUMBER([2]CI_Valeur!AZ40),[2]CI_Valeur!AZ40,0)-[2]Repart_Import!AZ40</f>
        <v>0</v>
      </c>
      <c r="BC51" s="36">
        <f>IF(ISNUMBER([2]CI_Valeur!BA40),[2]CI_Valeur!BA40,0)-[2]Repart_Import!BA40</f>
        <v>0</v>
      </c>
      <c r="BD51" s="36">
        <f>IF(ISNUMBER([2]CI_Valeur!BB40),[2]CI_Valeur!BB40,0)-[2]Repart_Import!BB40</f>
        <v>0</v>
      </c>
      <c r="BE51" s="36">
        <f>IF(ISNUMBER([2]CI_Valeur!BC40),[2]CI_Valeur!BC40,0)-[2]Repart_Import!BC40</f>
        <v>0</v>
      </c>
      <c r="BF51" s="36">
        <f>IF(ISNUMBER([2]CI_Valeur!BD40),[2]CI_Valeur!BD40,0)-[2]Repart_Import!BD40</f>
        <v>0</v>
      </c>
      <c r="BG51" s="36">
        <f>IF(ISNUMBER([2]CI_Valeur!BE40),[2]CI_Valeur!BE40,0)-[2]Repart_Import!BE40</f>
        <v>0</v>
      </c>
      <c r="BH51" s="36">
        <f>IF(ISNUMBER([2]CI_Valeur!BF40),[2]CI_Valeur!BF40,0)-[2]Repart_Import!BF40</f>
        <v>0</v>
      </c>
      <c r="BI51" s="37">
        <f>'[36]Marge TER'!$E$17</f>
        <v>357635.66000000003</v>
      </c>
      <c r="BJ51" s="38">
        <f>'[36]Marge TER'!$E$10</f>
        <v>58046.684999999998</v>
      </c>
      <c r="BK51" s="39">
        <f>SUM([2]CI_Valeur!B40:BF40)</f>
        <v>0</v>
      </c>
      <c r="BL51" s="39">
        <f t="shared" si="2"/>
        <v>415682.34500000003</v>
      </c>
      <c r="BM51" s="38">
        <f>'[36]Marge TER'!$K$82</f>
        <v>181374.35</v>
      </c>
      <c r="BN51" s="39">
        <f t="shared" si="3"/>
        <v>4.999999946448952E-3</v>
      </c>
      <c r="BO51" s="40">
        <f t="shared" si="4"/>
        <v>0</v>
      </c>
      <c r="BP51" s="41">
        <v>34</v>
      </c>
      <c r="BQ51" s="40">
        <f t="shared" si="5"/>
        <v>0.49285161478511935</v>
      </c>
      <c r="BU51" s="1" t="str">
        <f t="shared" si="1"/>
        <v>41 - Fabrication d'objets divers en bois</v>
      </c>
    </row>
    <row r="52" spans="3:73" ht="13.5" thickBot="1" x14ac:dyDescent="0.25">
      <c r="C52" s="42" t="s">
        <v>47</v>
      </c>
      <c r="D52" s="36">
        <f>IF(ISNUMBER([2]CI_Valeur!B41),[2]CI_Valeur!B41,0)-[2]Repart_Import!B41</f>
        <v>0</v>
      </c>
      <c r="E52" s="36">
        <f>IF(ISNUMBER([2]CI_Valeur!C41),[2]CI_Valeur!C41,0)-[2]Repart_Import!C41</f>
        <v>0</v>
      </c>
      <c r="F52" s="36">
        <f>IF(ISNUMBER([2]CI_Valeur!D41),[2]CI_Valeur!D41,0)-[2]Repart_Import!D41</f>
        <v>0</v>
      </c>
      <c r="G52" s="36">
        <f>IF(ISNUMBER([2]CI_Valeur!E41),[2]CI_Valeur!E41,0)-[2]Repart_Import!E41</f>
        <v>0</v>
      </c>
      <c r="H52" s="36">
        <f>IF(ISNUMBER([2]CI_Valeur!F41),[2]CI_Valeur!F41,0)-[2]Repart_Import!F41</f>
        <v>0</v>
      </c>
      <c r="I52" s="36">
        <f>IF(ISNUMBER([2]CI_Valeur!G41),[2]CI_Valeur!G41,0)-[2]Repart_Import!G41</f>
        <v>0</v>
      </c>
      <c r="J52" s="36">
        <f>IF(ISNUMBER([2]CI_Valeur!H41),[2]CI_Valeur!H41,0)-[2]Repart_Import!H41</f>
        <v>0</v>
      </c>
      <c r="K52" s="36">
        <f>IF(ISNUMBER([2]CI_Valeur!I41),[2]CI_Valeur!I41,0)-[2]Repart_Import!I41</f>
        <v>0</v>
      </c>
      <c r="L52" s="36">
        <f>IF(ISNUMBER([2]CI_Valeur!J41),[2]CI_Valeur!J41,0)-[2]Repart_Import!J41</f>
        <v>0</v>
      </c>
      <c r="M52" s="36">
        <f>IF(ISNUMBER([2]CI_Valeur!K41),[2]CI_Valeur!K41,0)-[2]Repart_Import!K41</f>
        <v>0</v>
      </c>
      <c r="N52" s="36">
        <f>IF(ISNUMBER([2]CI_Valeur!L41),[2]CI_Valeur!L41,0)-[2]Repart_Import!L41</f>
        <v>0</v>
      </c>
      <c r="O52" s="36">
        <f>IF(ISNUMBER([2]CI_Valeur!M41),[2]CI_Valeur!M41,0)-[2]Repart_Import!M41</f>
        <v>0</v>
      </c>
      <c r="P52" s="36">
        <f>IF(ISNUMBER([2]CI_Valeur!N41),[2]CI_Valeur!N41,0)-[2]Repart_Import!N41</f>
        <v>0</v>
      </c>
      <c r="Q52" s="36">
        <f>IF(ISNUMBER([2]CI_Valeur!O41),[2]CI_Valeur!O41,0)-[2]Repart_Import!O41</f>
        <v>0</v>
      </c>
      <c r="R52" s="36">
        <f>IF(ISNUMBER([2]CI_Valeur!P41),[2]CI_Valeur!P41,0)-[2]Repart_Import!P41</f>
        <v>0</v>
      </c>
      <c r="S52" s="36">
        <f>IF(ISNUMBER([2]CI_Valeur!Q41),[2]CI_Valeur!Q41,0)-[2]Repart_Import!Q41</f>
        <v>0</v>
      </c>
      <c r="T52" s="36">
        <f>IF(ISNUMBER([2]CI_Valeur!R41),[2]CI_Valeur!R41,0)-[2]Repart_Import!R41</f>
        <v>0</v>
      </c>
      <c r="U52" s="36">
        <f>IF(ISNUMBER([2]CI_Valeur!S41),[2]CI_Valeur!S41,0)-[2]Repart_Import!S41</f>
        <v>0</v>
      </c>
      <c r="V52" s="36">
        <f>IF(ISNUMBER([2]CI_Valeur!T41),[2]CI_Valeur!T41,0)-[2]Repart_Import!T41</f>
        <v>0</v>
      </c>
      <c r="W52" s="36">
        <f>IF(ISNUMBER([2]CI_Valeur!U41),[2]CI_Valeur!U41,0)-[2]Repart_Import!U41</f>
        <v>0</v>
      </c>
      <c r="X52" s="36">
        <f>IF(ISNUMBER([2]CI_Valeur!V41),[2]CI_Valeur!V41,0)-[2]Repart_Import!V41</f>
        <v>0</v>
      </c>
      <c r="Y52" s="36">
        <f>IF(ISNUMBER([2]CI_Valeur!W41),[2]CI_Valeur!W41,0)-[2]Repart_Import!W41</f>
        <v>0</v>
      </c>
      <c r="Z52" s="36">
        <f>IF(ISNUMBER([2]CI_Valeur!X41),[2]CI_Valeur!X41,0)-[2]Repart_Import!X41</f>
        <v>0</v>
      </c>
      <c r="AA52" s="36">
        <f>IF(ISNUMBER([2]CI_Valeur!Y41),[2]CI_Valeur!Y41,0)-[2]Repart_Import!Y41</f>
        <v>0</v>
      </c>
      <c r="AB52" s="36">
        <f>IF(ISNUMBER([2]CI_Valeur!Z41),[2]CI_Valeur!Z41,0)-[2]Repart_Import!Z41</f>
        <v>0</v>
      </c>
      <c r="AC52" s="36">
        <f>IF(ISNUMBER([2]CI_Valeur!AA41),[2]CI_Valeur!AA41,0)-[2]Repart_Import!AA41</f>
        <v>0</v>
      </c>
      <c r="AD52" s="36">
        <f>IF(ISNUMBER([2]CI_Valeur!AB41),[2]CI_Valeur!AB41,0)-[2]Repart_Import!AB41</f>
        <v>0</v>
      </c>
      <c r="AE52" s="36">
        <f>IF(ISNUMBER([2]CI_Valeur!AC41),[2]CI_Valeur!AC41,0)-[2]Repart_Import!AC41</f>
        <v>0</v>
      </c>
      <c r="AF52" s="36">
        <f>IF(ISNUMBER([2]CI_Valeur!AD41),[2]CI_Valeur!AD41,0)-[2]Repart_Import!AD41</f>
        <v>0</v>
      </c>
      <c r="AG52" s="36">
        <f>IF(ISNUMBER([2]CI_Valeur!AE41),[2]CI_Valeur!AE41,0)-[2]Repart_Import!AE41</f>
        <v>0</v>
      </c>
      <c r="AH52" s="36">
        <f>IF(ISNUMBER([2]CI_Valeur!AF41),[2]CI_Valeur!AF41,0)-[2]Repart_Import!AF41</f>
        <v>0</v>
      </c>
      <c r="AI52" s="36">
        <f>IF(ISNUMBER([2]CI_Valeur!AG41),[2]CI_Valeur!AG41,0)-[2]Repart_Import!AG41</f>
        <v>0</v>
      </c>
      <c r="AJ52" s="36">
        <f>IF(ISNUMBER([2]CI_Valeur!AH41),[2]CI_Valeur!AH41,0)-[2]Repart_Import!AH41</f>
        <v>0</v>
      </c>
      <c r="AK52" s="36">
        <f>IF(ISNUMBER([2]CI_Valeur!AI41),[2]CI_Valeur!AI41,0)-[2]Repart_Import!AI41</f>
        <v>0</v>
      </c>
      <c r="AL52" s="36">
        <f>IF(ISNUMBER([2]CI_Valeur!AJ41),[2]CI_Valeur!AJ41,0)-[2]Repart_Import!AJ41</f>
        <v>0</v>
      </c>
      <c r="AM52" s="36">
        <f>IF(ISNUMBER([2]CI_Valeur!AK41),[2]CI_Valeur!AK41,0)-[2]Repart_Import!AK41</f>
        <v>0</v>
      </c>
      <c r="AN52" s="36">
        <f>IF(ISNUMBER([2]CI_Valeur!AL41),[2]CI_Valeur!AL41,0)-[2]Repart_Import!AL41</f>
        <v>0</v>
      </c>
      <c r="AO52" s="36">
        <f>IF(ISNUMBER([2]CI_Valeur!AM41),[2]CI_Valeur!AM41,0)-[2]Repart_Import!AM41</f>
        <v>0</v>
      </c>
      <c r="AP52" s="36">
        <f>IF(ISNUMBER([2]CI_Valeur!AN41),[2]CI_Valeur!AN41,0)-[2]Repart_Import!AN41</f>
        <v>0</v>
      </c>
      <c r="AQ52" s="36">
        <f>IF(ISNUMBER([2]CI_Valeur!AO41),[2]CI_Valeur!AO41,0)-[2]Repart_Import!AO41</f>
        <v>0</v>
      </c>
      <c r="AR52" s="36">
        <f>IF(ISNUMBER([2]CI_Valeur!AP41),[2]CI_Valeur!AP41,0)-[2]Repart_Import!AP41</f>
        <v>0</v>
      </c>
      <c r="AS52" s="36">
        <f>IF(ISNUMBER([2]CI_Valeur!AQ41),[2]CI_Valeur!AQ41,0)-[2]Repart_Import!AQ41</f>
        <v>0</v>
      </c>
      <c r="AT52" s="36">
        <f>IF(ISNUMBER([2]CI_Valeur!AR41),[2]CI_Valeur!AR41,0)-[2]Repart_Import!AR41</f>
        <v>0</v>
      </c>
      <c r="AU52" s="36">
        <f>IF(ISNUMBER([2]CI_Valeur!AS41),[2]CI_Valeur!AS41,0)-[2]Repart_Import!AS41</f>
        <v>0</v>
      </c>
      <c r="AV52" s="36">
        <f>IF(ISNUMBER([2]CI_Valeur!AT41),[2]CI_Valeur!AT41,0)-[2]Repart_Import!AT41</f>
        <v>0</v>
      </c>
      <c r="AW52" s="36">
        <f>IF(ISNUMBER([2]CI_Valeur!AU41),[2]CI_Valeur!AU41,0)-[2]Repart_Import!AU41</f>
        <v>500</v>
      </c>
      <c r="AX52" s="36">
        <f>IF(ISNUMBER([2]CI_Valeur!AV41),[2]CI_Valeur!AV41,0)-[2]Repart_Import!AV41</f>
        <v>0</v>
      </c>
      <c r="AY52" s="36">
        <f>IF(ISNUMBER([2]CI_Valeur!AW41),[2]CI_Valeur!AW41,0)-[2]Repart_Import!AW41</f>
        <v>0</v>
      </c>
      <c r="AZ52" s="36">
        <f>IF(ISNUMBER([2]CI_Valeur!AX41),[2]CI_Valeur!AX41,0)-[2]Repart_Import!AX41</f>
        <v>0</v>
      </c>
      <c r="BA52" s="36">
        <f>IF(ISNUMBER([2]CI_Valeur!AY41),[2]CI_Valeur!AY41,0)-[2]Repart_Import!AY41</f>
        <v>0</v>
      </c>
      <c r="BB52" s="36">
        <f>IF(ISNUMBER([2]CI_Valeur!AZ41),[2]CI_Valeur!AZ41,0)-[2]Repart_Import!AZ41</f>
        <v>0</v>
      </c>
      <c r="BC52" s="36">
        <f>IF(ISNUMBER([2]CI_Valeur!BA41),[2]CI_Valeur!BA41,0)-[2]Repart_Import!BA41</f>
        <v>0</v>
      </c>
      <c r="BD52" s="36">
        <f>IF(ISNUMBER([2]CI_Valeur!BB41),[2]CI_Valeur!BB41,0)-[2]Repart_Import!BB41</f>
        <v>0</v>
      </c>
      <c r="BE52" s="36">
        <f>IF(ISNUMBER([2]CI_Valeur!BC41),[2]CI_Valeur!BC41,0)-[2]Repart_Import!BC41</f>
        <v>0</v>
      </c>
      <c r="BF52" s="36">
        <f>IF(ISNUMBER([2]CI_Valeur!BD41),[2]CI_Valeur!BD41,0)-[2]Repart_Import!BD41</f>
        <v>0</v>
      </c>
      <c r="BG52" s="36">
        <f>IF(ISNUMBER([2]CI_Valeur!BE41),[2]CI_Valeur!BE41,0)-[2]Repart_Import!BE41</f>
        <v>0</v>
      </c>
      <c r="BH52" s="36">
        <f>IF(ISNUMBER([2]CI_Valeur!BF41),[2]CI_Valeur!BF41,0)-[2]Repart_Import!BF41</f>
        <v>0</v>
      </c>
      <c r="BI52" s="37">
        <f>'[37]Marge TER'!$E$17</f>
        <v>472069.36900000001</v>
      </c>
      <c r="BJ52" s="38">
        <f>'[37]Marge TER'!$E$10</f>
        <v>65391.046999999999</v>
      </c>
      <c r="BK52" s="39">
        <f>SUM([2]CI_Valeur!B41:BF41)</f>
        <v>1000</v>
      </c>
      <c r="BL52" s="39">
        <f t="shared" si="2"/>
        <v>538460.41599999997</v>
      </c>
      <c r="BM52" s="38">
        <f>'[37]Marge TER'!$K$82</f>
        <v>237960.41899999999</v>
      </c>
      <c r="BN52" s="39">
        <f t="shared" si="3"/>
        <v>3.0000000260770321E-3</v>
      </c>
      <c r="BO52" s="40">
        <f t="shared" si="4"/>
        <v>0</v>
      </c>
      <c r="BP52" s="41">
        <v>35</v>
      </c>
      <c r="BQ52" s="40">
        <f t="shared" si="5"/>
        <v>0.495929279902737</v>
      </c>
      <c r="BU52" s="1" t="str">
        <f t="shared" si="1"/>
        <v>42 - Fabrication d'objets en liège</v>
      </c>
    </row>
    <row r="53" spans="3:73" ht="13.5" thickBot="1" x14ac:dyDescent="0.25">
      <c r="C53" s="42" t="s">
        <v>48</v>
      </c>
      <c r="D53" s="36">
        <f>IF(ISNUMBER([2]CI_Valeur!B42),[2]CI_Valeur!B42,0)-[2]Repart_Import!B42</f>
        <v>0</v>
      </c>
      <c r="E53" s="36">
        <f>IF(ISNUMBER([2]CI_Valeur!C42),[2]CI_Valeur!C42,0)-[2]Repart_Import!C42</f>
        <v>0</v>
      </c>
      <c r="F53" s="36">
        <f>IF(ISNUMBER([2]CI_Valeur!D42),[2]CI_Valeur!D42,0)-[2]Repart_Import!D42</f>
        <v>0</v>
      </c>
      <c r="G53" s="36">
        <f>IF(ISNUMBER([2]CI_Valeur!E42),[2]CI_Valeur!E42,0)-[2]Repart_Import!E42</f>
        <v>0</v>
      </c>
      <c r="H53" s="36">
        <f>IF(ISNUMBER([2]CI_Valeur!F42),[2]CI_Valeur!F42,0)-[2]Repart_Import!F42</f>
        <v>0</v>
      </c>
      <c r="I53" s="36">
        <f>IF(ISNUMBER([2]CI_Valeur!G42),[2]CI_Valeur!G42,0)-[2]Repart_Import!G42</f>
        <v>0</v>
      </c>
      <c r="J53" s="36">
        <f>IF(ISNUMBER([2]CI_Valeur!H42),[2]CI_Valeur!H42,0)-[2]Repart_Import!H42</f>
        <v>0</v>
      </c>
      <c r="K53" s="36">
        <f>IF(ISNUMBER([2]CI_Valeur!I42),[2]CI_Valeur!I42,0)-[2]Repart_Import!I42</f>
        <v>0</v>
      </c>
      <c r="L53" s="36">
        <f>IF(ISNUMBER([2]CI_Valeur!J42),[2]CI_Valeur!J42,0)-[2]Repart_Import!J42</f>
        <v>0</v>
      </c>
      <c r="M53" s="36">
        <f>IF(ISNUMBER([2]CI_Valeur!K42),[2]CI_Valeur!K42,0)-[2]Repart_Import!K42</f>
        <v>0</v>
      </c>
      <c r="N53" s="36">
        <f>IF(ISNUMBER([2]CI_Valeur!L42),[2]CI_Valeur!L42,0)-[2]Repart_Import!L42</f>
        <v>0</v>
      </c>
      <c r="O53" s="36">
        <f>IF(ISNUMBER([2]CI_Valeur!M42),[2]CI_Valeur!M42,0)-[2]Repart_Import!M42</f>
        <v>0</v>
      </c>
      <c r="P53" s="36">
        <f>IF(ISNUMBER([2]CI_Valeur!N42),[2]CI_Valeur!N42,0)-[2]Repart_Import!N42</f>
        <v>0</v>
      </c>
      <c r="Q53" s="36">
        <f>IF(ISNUMBER([2]CI_Valeur!O42),[2]CI_Valeur!O42,0)-[2]Repart_Import!O42</f>
        <v>0</v>
      </c>
      <c r="R53" s="36">
        <f>IF(ISNUMBER([2]CI_Valeur!P42),[2]CI_Valeur!P42,0)-[2]Repart_Import!P42</f>
        <v>0</v>
      </c>
      <c r="S53" s="36">
        <f>IF(ISNUMBER([2]CI_Valeur!Q42),[2]CI_Valeur!Q42,0)-[2]Repart_Import!Q42</f>
        <v>0</v>
      </c>
      <c r="T53" s="36">
        <f>IF(ISNUMBER([2]CI_Valeur!R42),[2]CI_Valeur!R42,0)-[2]Repart_Import!R42</f>
        <v>0</v>
      </c>
      <c r="U53" s="36">
        <f>IF(ISNUMBER([2]CI_Valeur!S42),[2]CI_Valeur!S42,0)-[2]Repart_Import!S42</f>
        <v>0</v>
      </c>
      <c r="V53" s="36">
        <f>IF(ISNUMBER([2]CI_Valeur!T42),[2]CI_Valeur!T42,0)-[2]Repart_Import!T42</f>
        <v>0</v>
      </c>
      <c r="W53" s="36">
        <f>IF(ISNUMBER([2]CI_Valeur!U42),[2]CI_Valeur!U42,0)-[2]Repart_Import!U42</f>
        <v>0</v>
      </c>
      <c r="X53" s="36">
        <f>IF(ISNUMBER([2]CI_Valeur!V42),[2]CI_Valeur!V42,0)-[2]Repart_Import!V42</f>
        <v>0</v>
      </c>
      <c r="Y53" s="36">
        <f>IF(ISNUMBER([2]CI_Valeur!W42),[2]CI_Valeur!W42,0)-[2]Repart_Import!W42</f>
        <v>0</v>
      </c>
      <c r="Z53" s="36">
        <f>IF(ISNUMBER([2]CI_Valeur!X42),[2]CI_Valeur!X42,0)-[2]Repart_Import!X42</f>
        <v>0</v>
      </c>
      <c r="AA53" s="36">
        <f>IF(ISNUMBER([2]CI_Valeur!Y42),[2]CI_Valeur!Y42,0)-[2]Repart_Import!Y42</f>
        <v>0</v>
      </c>
      <c r="AB53" s="36">
        <f>IF(ISNUMBER([2]CI_Valeur!Z42),[2]CI_Valeur!Z42,0)-[2]Repart_Import!Z42</f>
        <v>0</v>
      </c>
      <c r="AC53" s="36">
        <f>IF(ISNUMBER([2]CI_Valeur!AA42),[2]CI_Valeur!AA42,0)-[2]Repart_Import!AA42</f>
        <v>0</v>
      </c>
      <c r="AD53" s="36">
        <f>IF(ISNUMBER([2]CI_Valeur!AB42),[2]CI_Valeur!AB42,0)-[2]Repart_Import!AB42</f>
        <v>0</v>
      </c>
      <c r="AE53" s="36">
        <f>IF(ISNUMBER([2]CI_Valeur!AC42),[2]CI_Valeur!AC42,0)-[2]Repart_Import!AC42</f>
        <v>0</v>
      </c>
      <c r="AF53" s="36">
        <f>IF(ISNUMBER([2]CI_Valeur!AD42),[2]CI_Valeur!AD42,0)-[2]Repart_Import!AD42</f>
        <v>0</v>
      </c>
      <c r="AG53" s="36">
        <f>IF(ISNUMBER([2]CI_Valeur!AE42),[2]CI_Valeur!AE42,0)-[2]Repart_Import!AE42</f>
        <v>0</v>
      </c>
      <c r="AH53" s="36">
        <f>IF(ISNUMBER([2]CI_Valeur!AF42),[2]CI_Valeur!AF42,0)-[2]Repart_Import!AF42</f>
        <v>0</v>
      </c>
      <c r="AI53" s="36">
        <f>IF(ISNUMBER([2]CI_Valeur!AG42),[2]CI_Valeur!AG42,0)-[2]Repart_Import!AG42</f>
        <v>0</v>
      </c>
      <c r="AJ53" s="36">
        <f>IF(ISNUMBER([2]CI_Valeur!AH42),[2]CI_Valeur!AH42,0)-[2]Repart_Import!AH42</f>
        <v>0</v>
      </c>
      <c r="AK53" s="36">
        <f>IF(ISNUMBER([2]CI_Valeur!AI42),[2]CI_Valeur!AI42,0)-[2]Repart_Import!AI42</f>
        <v>0</v>
      </c>
      <c r="AL53" s="36">
        <f>IF(ISNUMBER([2]CI_Valeur!AJ42),[2]CI_Valeur!AJ42,0)-[2]Repart_Import!AJ42</f>
        <v>0</v>
      </c>
      <c r="AM53" s="36">
        <f>IF(ISNUMBER([2]CI_Valeur!AK42),[2]CI_Valeur!AK42,0)-[2]Repart_Import!AK42</f>
        <v>0</v>
      </c>
      <c r="AN53" s="36">
        <f>IF(ISNUMBER([2]CI_Valeur!AL42),[2]CI_Valeur!AL42,0)-[2]Repart_Import!AL42</f>
        <v>348003.59399999992</v>
      </c>
      <c r="AO53" s="36">
        <f>IF(ISNUMBER([2]CI_Valeur!AM42),[2]CI_Valeur!AM42,0)-[2]Repart_Import!AM42</f>
        <v>0</v>
      </c>
      <c r="AP53" s="36">
        <f>IF(ISNUMBER([2]CI_Valeur!AN42),[2]CI_Valeur!AN42,0)-[2]Repart_Import!AN42</f>
        <v>0</v>
      </c>
      <c r="AQ53" s="36">
        <f>IF(ISNUMBER([2]CI_Valeur!AO42),[2]CI_Valeur!AO42,0)-[2]Repart_Import!AO42</f>
        <v>0</v>
      </c>
      <c r="AR53" s="36">
        <f>IF(ISNUMBER([2]CI_Valeur!AP42),[2]CI_Valeur!AP42,0)-[2]Repart_Import!AP42</f>
        <v>0</v>
      </c>
      <c r="AS53" s="36">
        <f>IF(ISNUMBER([2]CI_Valeur!AQ42),[2]CI_Valeur!AQ42,0)-[2]Repart_Import!AQ42</f>
        <v>0</v>
      </c>
      <c r="AT53" s="36">
        <f>IF(ISNUMBER([2]CI_Valeur!AR42),[2]CI_Valeur!AR42,0)-[2]Repart_Import!AR42</f>
        <v>0</v>
      </c>
      <c r="AU53" s="36">
        <f>IF(ISNUMBER([2]CI_Valeur!AS42),[2]CI_Valeur!AS42,0)-[2]Repart_Import!AS42</f>
        <v>0</v>
      </c>
      <c r="AV53" s="36">
        <f>IF(ISNUMBER([2]CI_Valeur!AT42),[2]CI_Valeur!AT42,0)-[2]Repart_Import!AT42</f>
        <v>0</v>
      </c>
      <c r="AW53" s="36">
        <f>IF(ISNUMBER([2]CI_Valeur!AU42),[2]CI_Valeur!AU42,0)-[2]Repart_Import!AU42</f>
        <v>0</v>
      </c>
      <c r="AX53" s="36">
        <f>IF(ISNUMBER([2]CI_Valeur!AV42),[2]CI_Valeur!AV42,0)-[2]Repart_Import!AV42</f>
        <v>0</v>
      </c>
      <c r="AY53" s="36">
        <f>IF(ISNUMBER([2]CI_Valeur!AW42),[2]CI_Valeur!AW42,0)-[2]Repart_Import!AW42</f>
        <v>0</v>
      </c>
      <c r="AZ53" s="36">
        <f>IF(ISNUMBER([2]CI_Valeur!AX42),[2]CI_Valeur!AX42,0)-[2]Repart_Import!AX42</f>
        <v>0</v>
      </c>
      <c r="BA53" s="36">
        <f>IF(ISNUMBER([2]CI_Valeur!AY42),[2]CI_Valeur!AY42,0)-[2]Repart_Import!AY42</f>
        <v>0</v>
      </c>
      <c r="BB53" s="36">
        <f>IF(ISNUMBER([2]CI_Valeur!AZ42),[2]CI_Valeur!AZ42,0)-[2]Repart_Import!AZ42</f>
        <v>0</v>
      </c>
      <c r="BC53" s="36">
        <f>IF(ISNUMBER([2]CI_Valeur!BA42),[2]CI_Valeur!BA42,0)-[2]Repart_Import!BA42</f>
        <v>0</v>
      </c>
      <c r="BD53" s="36">
        <f>IF(ISNUMBER([2]CI_Valeur!BB42),[2]CI_Valeur!BB42,0)-[2]Repart_Import!BB42</f>
        <v>0</v>
      </c>
      <c r="BE53" s="36">
        <f>IF(ISNUMBER([2]CI_Valeur!BC42),[2]CI_Valeur!BC42,0)-[2]Repart_Import!BC42</f>
        <v>0</v>
      </c>
      <c r="BF53" s="36">
        <f>IF(ISNUMBER([2]CI_Valeur!BD42),[2]CI_Valeur!BD42,0)-[2]Repart_Import!BD42</f>
        <v>0</v>
      </c>
      <c r="BG53" s="36">
        <f>IF(ISNUMBER([2]CI_Valeur!BE42),[2]CI_Valeur!BE42,0)-[2]Repart_Import!BE42</f>
        <v>0</v>
      </c>
      <c r="BH53" s="36">
        <f>IF(ISNUMBER([2]CI_Valeur!BF42),[2]CI_Valeur!BF42,0)-[2]Repart_Import!BF42</f>
        <v>0</v>
      </c>
      <c r="BI53" s="37">
        <f>'[38]Marge TER'!$E$17</f>
        <v>0</v>
      </c>
      <c r="BJ53" s="38">
        <f>'[38]Marge TER'!$E$10</f>
        <v>377996.40600000002</v>
      </c>
      <c r="BK53" s="39">
        <f>SUM([2]CI_Valeur!B42:BF42)</f>
        <v>1385723.307</v>
      </c>
      <c r="BL53" s="39">
        <f t="shared" si="2"/>
        <v>1763719.713</v>
      </c>
      <c r="BM53" s="38">
        <f>'[38]Marge TER'!$K$82</f>
        <v>0</v>
      </c>
      <c r="BN53" s="39">
        <f t="shared" si="3"/>
        <v>0</v>
      </c>
      <c r="BO53" s="40">
        <f t="shared" si="4"/>
        <v>0</v>
      </c>
      <c r="BP53" s="41">
        <v>36</v>
      </c>
      <c r="BQ53" s="40">
        <f t="shared" si="5"/>
        <v>0.25113497928630857</v>
      </c>
      <c r="BU53" s="1" t="str">
        <f t="shared" si="1"/>
        <v>43 - Fabrication de pâte à papier</v>
      </c>
    </row>
    <row r="54" spans="3:73" ht="13.5" thickBot="1" x14ac:dyDescent="0.25">
      <c r="C54" s="42" t="s">
        <v>49</v>
      </c>
      <c r="D54" s="36">
        <f>IF(ISNUMBER([2]CI_Valeur!B43),[2]CI_Valeur!B43,0)-[2]Repart_Import!B43</f>
        <v>0</v>
      </c>
      <c r="E54" s="36">
        <f>IF(ISNUMBER([2]CI_Valeur!C43),[2]CI_Valeur!C43,0)-[2]Repart_Import!C43</f>
        <v>0</v>
      </c>
      <c r="F54" s="36">
        <f>IF(ISNUMBER([2]CI_Valeur!D43),[2]CI_Valeur!D43,0)-[2]Repart_Import!D43</f>
        <v>0</v>
      </c>
      <c r="G54" s="36">
        <f>IF(ISNUMBER([2]CI_Valeur!E43),[2]CI_Valeur!E43,0)-[2]Repart_Import!E43</f>
        <v>0</v>
      </c>
      <c r="H54" s="36">
        <f>IF(ISNUMBER([2]CI_Valeur!F43),[2]CI_Valeur!F43,0)-[2]Repart_Import!F43</f>
        <v>0</v>
      </c>
      <c r="I54" s="36">
        <f>IF(ISNUMBER([2]CI_Valeur!G43),[2]CI_Valeur!G43,0)-[2]Repart_Import!G43</f>
        <v>0</v>
      </c>
      <c r="J54" s="36">
        <f>IF(ISNUMBER([2]CI_Valeur!H43),[2]CI_Valeur!H43,0)-[2]Repart_Import!H43</f>
        <v>0</v>
      </c>
      <c r="K54" s="36">
        <f>IF(ISNUMBER([2]CI_Valeur!I43),[2]CI_Valeur!I43,0)-[2]Repart_Import!I43</f>
        <v>0</v>
      </c>
      <c r="L54" s="36">
        <f>IF(ISNUMBER([2]CI_Valeur!J43),[2]CI_Valeur!J43,0)-[2]Repart_Import!J43</f>
        <v>0</v>
      </c>
      <c r="M54" s="36">
        <f>IF(ISNUMBER([2]CI_Valeur!K43),[2]CI_Valeur!K43,0)-[2]Repart_Import!K43</f>
        <v>0</v>
      </c>
      <c r="N54" s="36">
        <f>IF(ISNUMBER([2]CI_Valeur!L43),[2]CI_Valeur!L43,0)-[2]Repart_Import!L43</f>
        <v>0</v>
      </c>
      <c r="O54" s="36">
        <f>IF(ISNUMBER([2]CI_Valeur!M43),[2]CI_Valeur!M43,0)-[2]Repart_Import!M43</f>
        <v>0</v>
      </c>
      <c r="P54" s="36">
        <f>IF(ISNUMBER([2]CI_Valeur!N43),[2]CI_Valeur!N43,0)-[2]Repart_Import!N43</f>
        <v>0</v>
      </c>
      <c r="Q54" s="36">
        <f>IF(ISNUMBER([2]CI_Valeur!O43),[2]CI_Valeur!O43,0)-[2]Repart_Import!O43</f>
        <v>0</v>
      </c>
      <c r="R54" s="36">
        <f>IF(ISNUMBER([2]CI_Valeur!P43),[2]CI_Valeur!P43,0)-[2]Repart_Import!P43</f>
        <v>0</v>
      </c>
      <c r="S54" s="36">
        <f>IF(ISNUMBER([2]CI_Valeur!Q43),[2]CI_Valeur!Q43,0)-[2]Repart_Import!Q43</f>
        <v>0</v>
      </c>
      <c r="T54" s="36">
        <f>IF(ISNUMBER([2]CI_Valeur!R43),[2]CI_Valeur!R43,0)-[2]Repart_Import!R43</f>
        <v>0</v>
      </c>
      <c r="U54" s="36">
        <f>IF(ISNUMBER([2]CI_Valeur!S43),[2]CI_Valeur!S43,0)-[2]Repart_Import!S43</f>
        <v>0</v>
      </c>
      <c r="V54" s="36">
        <f>IF(ISNUMBER([2]CI_Valeur!T43),[2]CI_Valeur!T43,0)-[2]Repart_Import!T43</f>
        <v>0</v>
      </c>
      <c r="W54" s="36">
        <f>IF(ISNUMBER([2]CI_Valeur!U43),[2]CI_Valeur!U43,0)-[2]Repart_Import!U43</f>
        <v>0</v>
      </c>
      <c r="X54" s="36">
        <f>IF(ISNUMBER([2]CI_Valeur!V43),[2]CI_Valeur!V43,0)-[2]Repart_Import!V43</f>
        <v>0</v>
      </c>
      <c r="Y54" s="36">
        <f>IF(ISNUMBER([2]CI_Valeur!W43),[2]CI_Valeur!W43,0)-[2]Repart_Import!W43</f>
        <v>0</v>
      </c>
      <c r="Z54" s="36">
        <f>IF(ISNUMBER([2]CI_Valeur!X43),[2]CI_Valeur!X43,0)-[2]Repart_Import!X43</f>
        <v>0</v>
      </c>
      <c r="AA54" s="36">
        <f>IF(ISNUMBER([2]CI_Valeur!Y43),[2]CI_Valeur!Y43,0)-[2]Repart_Import!Y43</f>
        <v>0</v>
      </c>
      <c r="AB54" s="36">
        <f>IF(ISNUMBER([2]CI_Valeur!Z43),[2]CI_Valeur!Z43,0)-[2]Repart_Import!Z43</f>
        <v>0</v>
      </c>
      <c r="AC54" s="36">
        <f>IF(ISNUMBER([2]CI_Valeur!AA43),[2]CI_Valeur!AA43,0)-[2]Repart_Import!AA43</f>
        <v>0</v>
      </c>
      <c r="AD54" s="36">
        <f>IF(ISNUMBER([2]CI_Valeur!AB43),[2]CI_Valeur!AB43,0)-[2]Repart_Import!AB43</f>
        <v>0</v>
      </c>
      <c r="AE54" s="36">
        <f>IF(ISNUMBER([2]CI_Valeur!AC43),[2]CI_Valeur!AC43,0)-[2]Repart_Import!AC43</f>
        <v>0</v>
      </c>
      <c r="AF54" s="36">
        <f>IF(ISNUMBER([2]CI_Valeur!AD43),[2]CI_Valeur!AD43,0)-[2]Repart_Import!AD43</f>
        <v>0</v>
      </c>
      <c r="AG54" s="36">
        <f>IF(ISNUMBER([2]CI_Valeur!AE43),[2]CI_Valeur!AE43,0)-[2]Repart_Import!AE43</f>
        <v>0</v>
      </c>
      <c r="AH54" s="36">
        <f>IF(ISNUMBER([2]CI_Valeur!AF43),[2]CI_Valeur!AF43,0)-[2]Repart_Import!AF43</f>
        <v>0</v>
      </c>
      <c r="AI54" s="36">
        <f>IF(ISNUMBER([2]CI_Valeur!AG43),[2]CI_Valeur!AG43,0)-[2]Repart_Import!AG43</f>
        <v>0</v>
      </c>
      <c r="AJ54" s="36">
        <f>IF(ISNUMBER([2]CI_Valeur!AH43),[2]CI_Valeur!AH43,0)-[2]Repart_Import!AH43</f>
        <v>0</v>
      </c>
      <c r="AK54" s="36">
        <f>IF(ISNUMBER([2]CI_Valeur!AI43),[2]CI_Valeur!AI43,0)-[2]Repart_Import!AI43</f>
        <v>0</v>
      </c>
      <c r="AL54" s="36">
        <f>IF(ISNUMBER([2]CI_Valeur!AJ43),[2]CI_Valeur!AJ43,0)-[2]Repart_Import!AJ43</f>
        <v>0</v>
      </c>
      <c r="AM54" s="36">
        <f>IF(ISNUMBER([2]CI_Valeur!AK43),[2]CI_Valeur!AK43,0)-[2]Repart_Import!AK43</f>
        <v>0</v>
      </c>
      <c r="AN54" s="36">
        <f>IF(ISNUMBER([2]CI_Valeur!AL43),[2]CI_Valeur!AL43,0)-[2]Repart_Import!AL43</f>
        <v>0</v>
      </c>
      <c r="AO54" s="36">
        <f>IF(ISNUMBER([2]CI_Valeur!AM43),[2]CI_Valeur!AM43,0)-[2]Repart_Import!AM43</f>
        <v>498492.89171599923</v>
      </c>
      <c r="AP54" s="36">
        <f>IF(ISNUMBER([2]CI_Valeur!AN43),[2]CI_Valeur!AN43,0)-[2]Repart_Import!AN43</f>
        <v>0</v>
      </c>
      <c r="AQ54" s="36">
        <f>IF(ISNUMBER([2]CI_Valeur!AO43),[2]CI_Valeur!AO43,0)-[2]Repart_Import!AO43</f>
        <v>0</v>
      </c>
      <c r="AR54" s="36">
        <f>IF(ISNUMBER([2]CI_Valeur!AP43),[2]CI_Valeur!AP43,0)-[2]Repart_Import!AP43</f>
        <v>0</v>
      </c>
      <c r="AS54" s="36">
        <f>IF(ISNUMBER([2]CI_Valeur!AQ43),[2]CI_Valeur!AQ43,0)-[2]Repart_Import!AQ43</f>
        <v>0</v>
      </c>
      <c r="AT54" s="36">
        <f>IF(ISNUMBER([2]CI_Valeur!AR43),[2]CI_Valeur!AR43,0)-[2]Repart_Import!AR43</f>
        <v>0</v>
      </c>
      <c r="AU54" s="36">
        <f>IF(ISNUMBER([2]CI_Valeur!AS43),[2]CI_Valeur!AS43,0)-[2]Repart_Import!AS43</f>
        <v>0</v>
      </c>
      <c r="AV54" s="36">
        <f>IF(ISNUMBER([2]CI_Valeur!AT43),[2]CI_Valeur!AT43,0)-[2]Repart_Import!AT43</f>
        <v>0</v>
      </c>
      <c r="AW54" s="36">
        <f>IF(ISNUMBER([2]CI_Valeur!AU43),[2]CI_Valeur!AU43,0)-[2]Repart_Import!AU43</f>
        <v>0</v>
      </c>
      <c r="AX54" s="36">
        <f>IF(ISNUMBER([2]CI_Valeur!AV43),[2]CI_Valeur!AV43,0)-[2]Repart_Import!AV43</f>
        <v>0</v>
      </c>
      <c r="AY54" s="36">
        <f>IF(ISNUMBER([2]CI_Valeur!AW43),[2]CI_Valeur!AW43,0)-[2]Repart_Import!AW43</f>
        <v>0</v>
      </c>
      <c r="AZ54" s="36">
        <f>IF(ISNUMBER([2]CI_Valeur!AX43),[2]CI_Valeur!AX43,0)-[2]Repart_Import!AX43</f>
        <v>0</v>
      </c>
      <c r="BA54" s="36">
        <f>IF(ISNUMBER([2]CI_Valeur!AY43),[2]CI_Valeur!AY43,0)-[2]Repart_Import!AY43</f>
        <v>0</v>
      </c>
      <c r="BB54" s="36">
        <f>IF(ISNUMBER([2]CI_Valeur!AZ43),[2]CI_Valeur!AZ43,0)-[2]Repart_Import!AZ43</f>
        <v>0</v>
      </c>
      <c r="BC54" s="36">
        <f>IF(ISNUMBER([2]CI_Valeur!BA43),[2]CI_Valeur!BA43,0)-[2]Repart_Import!BA43</f>
        <v>0</v>
      </c>
      <c r="BD54" s="36">
        <f>IF(ISNUMBER([2]CI_Valeur!BB43),[2]CI_Valeur!BB43,0)-[2]Repart_Import!BB43</f>
        <v>0</v>
      </c>
      <c r="BE54" s="36">
        <f>IF(ISNUMBER([2]CI_Valeur!BC43),[2]CI_Valeur!BC43,0)-[2]Repart_Import!BC43</f>
        <v>0</v>
      </c>
      <c r="BF54" s="36">
        <f>IF(ISNUMBER([2]CI_Valeur!BD43),[2]CI_Valeur!BD43,0)-[2]Repart_Import!BD43</f>
        <v>0</v>
      </c>
      <c r="BG54" s="36">
        <f>IF(ISNUMBER([2]CI_Valeur!BE43),[2]CI_Valeur!BE43,0)-[2]Repart_Import!BE43</f>
        <v>0</v>
      </c>
      <c r="BH54" s="36">
        <f>IF(ISNUMBER([2]CI_Valeur!BF43),[2]CI_Valeur!BF43,0)-[2]Repart_Import!BF43</f>
        <v>0</v>
      </c>
      <c r="BI54" s="37">
        <f>'[39]Marge TER'!$E$17</f>
        <v>3210292.5305000003</v>
      </c>
      <c r="BJ54" s="38">
        <f>'[39]Marge TER'!$E$10</f>
        <v>3614893.3550000014</v>
      </c>
      <c r="BK54" s="39">
        <f>SUM([2]CI_Valeur!B43:BF43)</f>
        <v>2509171.6622159998</v>
      </c>
      <c r="BL54" s="39">
        <f t="shared" si="2"/>
        <v>9334357.547716001</v>
      </c>
      <c r="BM54" s="38">
        <f>'[39]Marge TER'!$K$82</f>
        <v>2010678.7705000006</v>
      </c>
      <c r="BN54" s="39">
        <f t="shared" si="3"/>
        <v>-6.7159999161958694E-3</v>
      </c>
      <c r="BO54" s="40">
        <f t="shared" si="4"/>
        <v>0</v>
      </c>
      <c r="BP54" s="41">
        <v>37</v>
      </c>
      <c r="BQ54" s="40">
        <f t="shared" si="5"/>
        <v>0.29689960279086863</v>
      </c>
      <c r="BU54" s="1" t="str">
        <f t="shared" si="1"/>
        <v>44 - Fabrication de papier et de carton</v>
      </c>
    </row>
    <row r="55" spans="3:73" ht="13.5" thickBot="1" x14ac:dyDescent="0.25">
      <c r="C55" s="42" t="s">
        <v>50</v>
      </c>
      <c r="D55" s="36">
        <f>IF(ISNUMBER([2]CI_Valeur!B44),[2]CI_Valeur!B44,0)-[2]Repart_Import!B44</f>
        <v>0</v>
      </c>
      <c r="E55" s="36">
        <f>IF(ISNUMBER([2]CI_Valeur!C44),[2]CI_Valeur!C44,0)-[2]Repart_Import!C44</f>
        <v>0</v>
      </c>
      <c r="F55" s="36">
        <f>IF(ISNUMBER([2]CI_Valeur!D44),[2]CI_Valeur!D44,0)-[2]Repart_Import!D44</f>
        <v>0</v>
      </c>
      <c r="G55" s="36">
        <f>IF(ISNUMBER([2]CI_Valeur!E44),[2]CI_Valeur!E44,0)-[2]Repart_Import!E44</f>
        <v>0</v>
      </c>
      <c r="H55" s="36">
        <f>IF(ISNUMBER([2]CI_Valeur!F44),[2]CI_Valeur!F44,0)-[2]Repart_Import!F44</f>
        <v>0</v>
      </c>
      <c r="I55" s="36">
        <f>IF(ISNUMBER([2]CI_Valeur!G44),[2]CI_Valeur!G44,0)-[2]Repart_Import!G44</f>
        <v>0</v>
      </c>
      <c r="J55" s="36">
        <f>IF(ISNUMBER([2]CI_Valeur!H44),[2]CI_Valeur!H44,0)-[2]Repart_Import!H44</f>
        <v>0</v>
      </c>
      <c r="K55" s="36">
        <f>IF(ISNUMBER([2]CI_Valeur!I44),[2]CI_Valeur!I44,0)-[2]Repart_Import!I44</f>
        <v>0</v>
      </c>
      <c r="L55" s="36">
        <f>IF(ISNUMBER([2]CI_Valeur!J44),[2]CI_Valeur!J44,0)-[2]Repart_Import!J44</f>
        <v>0</v>
      </c>
      <c r="M55" s="36">
        <f>IF(ISNUMBER([2]CI_Valeur!K44),[2]CI_Valeur!K44,0)-[2]Repart_Import!K44</f>
        <v>0</v>
      </c>
      <c r="N55" s="36">
        <f>IF(ISNUMBER([2]CI_Valeur!L44),[2]CI_Valeur!L44,0)-[2]Repart_Import!L44</f>
        <v>0</v>
      </c>
      <c r="O55" s="36">
        <f>IF(ISNUMBER([2]CI_Valeur!M44),[2]CI_Valeur!M44,0)-[2]Repart_Import!M44</f>
        <v>0</v>
      </c>
      <c r="P55" s="36">
        <f>IF(ISNUMBER([2]CI_Valeur!N44),[2]CI_Valeur!N44,0)-[2]Repart_Import!N44</f>
        <v>0</v>
      </c>
      <c r="Q55" s="36">
        <f>IF(ISNUMBER([2]CI_Valeur!O44),[2]CI_Valeur!O44,0)-[2]Repart_Import!O44</f>
        <v>0</v>
      </c>
      <c r="R55" s="36">
        <f>IF(ISNUMBER([2]CI_Valeur!P44),[2]CI_Valeur!P44,0)-[2]Repart_Import!P44</f>
        <v>0</v>
      </c>
      <c r="S55" s="36">
        <f>IF(ISNUMBER([2]CI_Valeur!Q44),[2]CI_Valeur!Q44,0)-[2]Repart_Import!Q44</f>
        <v>0</v>
      </c>
      <c r="T55" s="36">
        <f>IF(ISNUMBER([2]CI_Valeur!R44),[2]CI_Valeur!R44,0)-[2]Repart_Import!R44</f>
        <v>0</v>
      </c>
      <c r="U55" s="36">
        <f>IF(ISNUMBER([2]CI_Valeur!S44),[2]CI_Valeur!S44,0)-[2]Repart_Import!S44</f>
        <v>0</v>
      </c>
      <c r="V55" s="36">
        <f>IF(ISNUMBER([2]CI_Valeur!T44),[2]CI_Valeur!T44,0)-[2]Repart_Import!T44</f>
        <v>0</v>
      </c>
      <c r="W55" s="36">
        <f>IF(ISNUMBER([2]CI_Valeur!U44),[2]CI_Valeur!U44,0)-[2]Repart_Import!U44</f>
        <v>0</v>
      </c>
      <c r="X55" s="36">
        <f>IF(ISNUMBER([2]CI_Valeur!V44),[2]CI_Valeur!V44,0)-[2]Repart_Import!V44</f>
        <v>0</v>
      </c>
      <c r="Y55" s="36">
        <f>IF(ISNUMBER([2]CI_Valeur!W44),[2]CI_Valeur!W44,0)-[2]Repart_Import!W44</f>
        <v>0</v>
      </c>
      <c r="Z55" s="36">
        <f>IF(ISNUMBER([2]CI_Valeur!X44),[2]CI_Valeur!X44,0)-[2]Repart_Import!X44</f>
        <v>0</v>
      </c>
      <c r="AA55" s="36">
        <f>IF(ISNUMBER([2]CI_Valeur!Y44),[2]CI_Valeur!Y44,0)-[2]Repart_Import!Y44</f>
        <v>0</v>
      </c>
      <c r="AB55" s="36">
        <f>IF(ISNUMBER([2]CI_Valeur!Z44),[2]CI_Valeur!Z44,0)-[2]Repart_Import!Z44</f>
        <v>0</v>
      </c>
      <c r="AC55" s="36">
        <f>IF(ISNUMBER([2]CI_Valeur!AA44),[2]CI_Valeur!AA44,0)-[2]Repart_Import!AA44</f>
        <v>0</v>
      </c>
      <c r="AD55" s="36">
        <f>IF(ISNUMBER([2]CI_Valeur!AB44),[2]CI_Valeur!AB44,0)-[2]Repart_Import!AB44</f>
        <v>0</v>
      </c>
      <c r="AE55" s="36">
        <f>IF(ISNUMBER([2]CI_Valeur!AC44),[2]CI_Valeur!AC44,0)-[2]Repart_Import!AC44</f>
        <v>0</v>
      </c>
      <c r="AF55" s="36">
        <f>IF(ISNUMBER([2]CI_Valeur!AD44),[2]CI_Valeur!AD44,0)-[2]Repart_Import!AD44</f>
        <v>0</v>
      </c>
      <c r="AG55" s="36">
        <f>IF(ISNUMBER([2]CI_Valeur!AE44),[2]CI_Valeur!AE44,0)-[2]Repart_Import!AE44</f>
        <v>0</v>
      </c>
      <c r="AH55" s="36">
        <f>IF(ISNUMBER([2]CI_Valeur!AF44),[2]CI_Valeur!AF44,0)-[2]Repart_Import!AF44</f>
        <v>0</v>
      </c>
      <c r="AI55" s="36">
        <f>IF(ISNUMBER([2]CI_Valeur!AG44),[2]CI_Valeur!AG44,0)-[2]Repart_Import!AG44</f>
        <v>0</v>
      </c>
      <c r="AJ55" s="36">
        <f>IF(ISNUMBER([2]CI_Valeur!AH44),[2]CI_Valeur!AH44,0)-[2]Repart_Import!AH44</f>
        <v>0</v>
      </c>
      <c r="AK55" s="36">
        <f>IF(ISNUMBER([2]CI_Valeur!AI44),[2]CI_Valeur!AI44,0)-[2]Repart_Import!AI44</f>
        <v>0</v>
      </c>
      <c r="AL55" s="36">
        <f>IF(ISNUMBER([2]CI_Valeur!AJ44),[2]CI_Valeur!AJ44,0)-[2]Repart_Import!AJ44</f>
        <v>0</v>
      </c>
      <c r="AM55" s="36">
        <f>IF(ISNUMBER([2]CI_Valeur!AK44),[2]CI_Valeur!AK44,0)-[2]Repart_Import!AK44</f>
        <v>0</v>
      </c>
      <c r="AN55" s="36">
        <f>IF(ISNUMBER([2]CI_Valeur!AL44),[2]CI_Valeur!AL44,0)-[2]Repart_Import!AL44</f>
        <v>0</v>
      </c>
      <c r="AO55" s="36">
        <f>IF(ISNUMBER([2]CI_Valeur!AM44),[2]CI_Valeur!AM44,0)-[2]Repart_Import!AM44</f>
        <v>97332.506249999977</v>
      </c>
      <c r="AP55" s="36">
        <f>IF(ISNUMBER([2]CI_Valeur!AN44),[2]CI_Valeur!AN44,0)-[2]Repart_Import!AN44</f>
        <v>0</v>
      </c>
      <c r="AQ55" s="36">
        <f>IF(ISNUMBER([2]CI_Valeur!AO44),[2]CI_Valeur!AO44,0)-[2]Repart_Import!AO44</f>
        <v>0</v>
      </c>
      <c r="AR55" s="36">
        <f>IF(ISNUMBER([2]CI_Valeur!AP44),[2]CI_Valeur!AP44,0)-[2]Repart_Import!AP44</f>
        <v>0</v>
      </c>
      <c r="AS55" s="36">
        <f>IF(ISNUMBER([2]CI_Valeur!AQ44),[2]CI_Valeur!AQ44,0)-[2]Repart_Import!AQ44</f>
        <v>0</v>
      </c>
      <c r="AT55" s="36">
        <f>IF(ISNUMBER([2]CI_Valeur!AR44),[2]CI_Valeur!AR44,0)-[2]Repart_Import!AR44</f>
        <v>0</v>
      </c>
      <c r="AU55" s="36">
        <f>IF(ISNUMBER([2]CI_Valeur!AS44),[2]CI_Valeur!AS44,0)-[2]Repart_Import!AS44</f>
        <v>0</v>
      </c>
      <c r="AV55" s="36">
        <f>IF(ISNUMBER([2]CI_Valeur!AT44),[2]CI_Valeur!AT44,0)-[2]Repart_Import!AT44</f>
        <v>0</v>
      </c>
      <c r="AW55" s="36">
        <f>IF(ISNUMBER([2]CI_Valeur!AU44),[2]CI_Valeur!AU44,0)-[2]Repart_Import!AU44</f>
        <v>0</v>
      </c>
      <c r="AX55" s="36">
        <f>IF(ISNUMBER([2]CI_Valeur!AV44),[2]CI_Valeur!AV44,0)-[2]Repart_Import!AV44</f>
        <v>0</v>
      </c>
      <c r="AY55" s="36">
        <f>IF(ISNUMBER([2]CI_Valeur!AW44),[2]CI_Valeur!AW44,0)-[2]Repart_Import!AW44</f>
        <v>0</v>
      </c>
      <c r="AZ55" s="36">
        <f>IF(ISNUMBER([2]CI_Valeur!AX44),[2]CI_Valeur!AX44,0)-[2]Repart_Import!AX44</f>
        <v>0</v>
      </c>
      <c r="BA55" s="36">
        <f>IF(ISNUMBER([2]CI_Valeur!AY44),[2]CI_Valeur!AY44,0)-[2]Repart_Import!AY44</f>
        <v>0</v>
      </c>
      <c r="BB55" s="36">
        <f>IF(ISNUMBER([2]CI_Valeur!AZ44),[2]CI_Valeur!AZ44,0)-[2]Repart_Import!AZ44</f>
        <v>0</v>
      </c>
      <c r="BC55" s="36">
        <f>IF(ISNUMBER([2]CI_Valeur!BA44),[2]CI_Valeur!BA44,0)-[2]Repart_Import!BA44</f>
        <v>0</v>
      </c>
      <c r="BD55" s="36">
        <f>IF(ISNUMBER([2]CI_Valeur!BB44),[2]CI_Valeur!BB44,0)-[2]Repart_Import!BB44</f>
        <v>0</v>
      </c>
      <c r="BE55" s="36">
        <f>IF(ISNUMBER([2]CI_Valeur!BC44),[2]CI_Valeur!BC44,0)-[2]Repart_Import!BC44</f>
        <v>0</v>
      </c>
      <c r="BF55" s="36">
        <f>IF(ISNUMBER([2]CI_Valeur!BD44),[2]CI_Valeur!BD44,0)-[2]Repart_Import!BD44</f>
        <v>0</v>
      </c>
      <c r="BG55" s="36">
        <f>IF(ISNUMBER([2]CI_Valeur!BE44),[2]CI_Valeur!BE44,0)-[2]Repart_Import!BE44</f>
        <v>0</v>
      </c>
      <c r="BH55" s="36">
        <f>IF(ISNUMBER([2]CI_Valeur!BF44),[2]CI_Valeur!BF44,0)-[2]Repart_Import!BF44</f>
        <v>0</v>
      </c>
      <c r="BI55" s="37">
        <f>'[40]Marge TER'!$E$17</f>
        <v>10205875.881250001</v>
      </c>
      <c r="BJ55" s="38">
        <f>'[40]Marge TER'!$E$10</f>
        <v>2018963.0290000001</v>
      </c>
      <c r="BK55" s="39">
        <f>SUM([2]CI_Valeur!B44:BF44)</f>
        <v>1000000</v>
      </c>
      <c r="BL55" s="39">
        <f t="shared" si="2"/>
        <v>13224838.910250001</v>
      </c>
      <c r="BM55" s="38">
        <f>'[40]Marge TER'!$K$82</f>
        <v>2708002.4812500002</v>
      </c>
      <c r="BN55" s="39">
        <f t="shared" si="3"/>
        <v>-3.2500009983778E-3</v>
      </c>
      <c r="BO55" s="40">
        <f t="shared" si="4"/>
        <v>0</v>
      </c>
      <c r="BP55" s="41">
        <v>38</v>
      </c>
      <c r="BQ55" s="40">
        <f t="shared" si="5"/>
        <v>0.67778779505414044</v>
      </c>
      <c r="BU55" s="1" t="str">
        <f t="shared" si="1"/>
        <v>45 - Fabrication d'articles en papier ou en carton</v>
      </c>
    </row>
    <row r="56" spans="3:73" ht="13.5" thickBot="1" x14ac:dyDescent="0.25">
      <c r="C56" s="42" t="s">
        <v>51</v>
      </c>
      <c r="D56" s="36">
        <f>IF(ISNUMBER([2]CI_Valeur!B45),[2]CI_Valeur!B45,0)-[2]Repart_Import!B45</f>
        <v>0</v>
      </c>
      <c r="E56" s="36">
        <f>IF(ISNUMBER([2]CI_Valeur!C45),[2]CI_Valeur!C45,0)-[2]Repart_Import!C45</f>
        <v>0</v>
      </c>
      <c r="F56" s="36">
        <f>IF(ISNUMBER([2]CI_Valeur!D45),[2]CI_Valeur!D45,0)-[2]Repart_Import!D45</f>
        <v>0</v>
      </c>
      <c r="G56" s="36">
        <f>IF(ISNUMBER([2]CI_Valeur!E45),[2]CI_Valeur!E45,0)-[2]Repart_Import!E45</f>
        <v>0</v>
      </c>
      <c r="H56" s="36">
        <f>IF(ISNUMBER([2]CI_Valeur!F45),[2]CI_Valeur!F45,0)-[2]Repart_Import!F45</f>
        <v>0</v>
      </c>
      <c r="I56" s="36">
        <f>IF(ISNUMBER([2]CI_Valeur!G45),[2]CI_Valeur!G45,0)-[2]Repart_Import!G45</f>
        <v>0</v>
      </c>
      <c r="J56" s="36">
        <f>IF(ISNUMBER([2]CI_Valeur!H45),[2]CI_Valeur!H45,0)-[2]Repart_Import!H45</f>
        <v>0</v>
      </c>
      <c r="K56" s="36">
        <f>IF(ISNUMBER([2]CI_Valeur!I45),[2]CI_Valeur!I45,0)-[2]Repart_Import!I45</f>
        <v>0</v>
      </c>
      <c r="L56" s="36">
        <f>IF(ISNUMBER([2]CI_Valeur!J45),[2]CI_Valeur!J45,0)-[2]Repart_Import!J45</f>
        <v>0</v>
      </c>
      <c r="M56" s="36">
        <f>IF(ISNUMBER([2]CI_Valeur!K45),[2]CI_Valeur!K45,0)-[2]Repart_Import!K45</f>
        <v>0</v>
      </c>
      <c r="N56" s="36">
        <f>IF(ISNUMBER([2]CI_Valeur!L45),[2]CI_Valeur!L45,0)-[2]Repart_Import!L45</f>
        <v>0</v>
      </c>
      <c r="O56" s="36">
        <f>IF(ISNUMBER([2]CI_Valeur!M45),[2]CI_Valeur!M45,0)-[2]Repart_Import!M45</f>
        <v>0</v>
      </c>
      <c r="P56" s="36">
        <f>IF(ISNUMBER([2]CI_Valeur!N45),[2]CI_Valeur!N45,0)-[2]Repart_Import!N45</f>
        <v>0</v>
      </c>
      <c r="Q56" s="36">
        <f>IF(ISNUMBER([2]CI_Valeur!O45),[2]CI_Valeur!O45,0)-[2]Repart_Import!O45</f>
        <v>0</v>
      </c>
      <c r="R56" s="36">
        <f>IF(ISNUMBER([2]CI_Valeur!P45),[2]CI_Valeur!P45,0)-[2]Repart_Import!P45</f>
        <v>0</v>
      </c>
      <c r="S56" s="36">
        <f>IF(ISNUMBER([2]CI_Valeur!Q45),[2]CI_Valeur!Q45,0)-[2]Repart_Import!Q45</f>
        <v>0</v>
      </c>
      <c r="T56" s="36">
        <f>IF(ISNUMBER([2]CI_Valeur!R45),[2]CI_Valeur!R45,0)-[2]Repart_Import!R45</f>
        <v>0</v>
      </c>
      <c r="U56" s="36">
        <f>IF(ISNUMBER([2]CI_Valeur!S45),[2]CI_Valeur!S45,0)-[2]Repart_Import!S45</f>
        <v>0</v>
      </c>
      <c r="V56" s="36">
        <f>IF(ISNUMBER([2]CI_Valeur!T45),[2]CI_Valeur!T45,0)-[2]Repart_Import!T45</f>
        <v>0</v>
      </c>
      <c r="W56" s="36">
        <f>IF(ISNUMBER([2]CI_Valeur!U45),[2]CI_Valeur!U45,0)-[2]Repart_Import!U45</f>
        <v>0</v>
      </c>
      <c r="X56" s="36">
        <f>IF(ISNUMBER([2]CI_Valeur!V45),[2]CI_Valeur!V45,0)-[2]Repart_Import!V45</f>
        <v>0</v>
      </c>
      <c r="Y56" s="36">
        <f>IF(ISNUMBER([2]CI_Valeur!W45),[2]CI_Valeur!W45,0)-[2]Repart_Import!W45</f>
        <v>0</v>
      </c>
      <c r="Z56" s="36">
        <f>IF(ISNUMBER([2]CI_Valeur!X45),[2]CI_Valeur!X45,0)-[2]Repart_Import!X45</f>
        <v>0</v>
      </c>
      <c r="AA56" s="36">
        <f>IF(ISNUMBER([2]CI_Valeur!Y45),[2]CI_Valeur!Y45,0)-[2]Repart_Import!Y45</f>
        <v>0</v>
      </c>
      <c r="AB56" s="36">
        <f>IF(ISNUMBER([2]CI_Valeur!Z45),[2]CI_Valeur!Z45,0)-[2]Repart_Import!Z45</f>
        <v>0</v>
      </c>
      <c r="AC56" s="36">
        <f>IF(ISNUMBER([2]CI_Valeur!AA45),[2]CI_Valeur!AA45,0)-[2]Repart_Import!AA45</f>
        <v>0</v>
      </c>
      <c r="AD56" s="36">
        <f>IF(ISNUMBER([2]CI_Valeur!AB45),[2]CI_Valeur!AB45,0)-[2]Repart_Import!AB45</f>
        <v>0</v>
      </c>
      <c r="AE56" s="36">
        <f>IF(ISNUMBER([2]CI_Valeur!AC45),[2]CI_Valeur!AC45,0)-[2]Repart_Import!AC45</f>
        <v>0</v>
      </c>
      <c r="AF56" s="36">
        <f>IF(ISNUMBER([2]CI_Valeur!AD45),[2]CI_Valeur!AD45,0)-[2]Repart_Import!AD45</f>
        <v>0</v>
      </c>
      <c r="AG56" s="36">
        <f>IF(ISNUMBER([2]CI_Valeur!AE45),[2]CI_Valeur!AE45,0)-[2]Repart_Import!AE45</f>
        <v>0</v>
      </c>
      <c r="AH56" s="36">
        <f>IF(ISNUMBER([2]CI_Valeur!AF45),[2]CI_Valeur!AF45,0)-[2]Repart_Import!AF45</f>
        <v>0</v>
      </c>
      <c r="AI56" s="36">
        <f>IF(ISNUMBER([2]CI_Valeur!AG45),[2]CI_Valeur!AG45,0)-[2]Repart_Import!AG45</f>
        <v>0</v>
      </c>
      <c r="AJ56" s="36">
        <f>IF(ISNUMBER([2]CI_Valeur!AH45),[2]CI_Valeur!AH45,0)-[2]Repart_Import!AH45</f>
        <v>0</v>
      </c>
      <c r="AK56" s="36">
        <f>IF(ISNUMBER([2]CI_Valeur!AI45),[2]CI_Valeur!AI45,0)-[2]Repart_Import!AI45</f>
        <v>0</v>
      </c>
      <c r="AL56" s="36">
        <f>IF(ISNUMBER([2]CI_Valeur!AJ45),[2]CI_Valeur!AJ45,0)-[2]Repart_Import!AJ45</f>
        <v>0</v>
      </c>
      <c r="AM56" s="36">
        <f>IF(ISNUMBER([2]CI_Valeur!AK45),[2]CI_Valeur!AK45,0)-[2]Repart_Import!AK45</f>
        <v>0</v>
      </c>
      <c r="AN56" s="36">
        <f>IF(ISNUMBER([2]CI_Valeur!AL45),[2]CI_Valeur!AL45,0)-[2]Repart_Import!AL45</f>
        <v>0</v>
      </c>
      <c r="AO56" s="36">
        <f>IF(ISNUMBER([2]CI_Valeur!AM45),[2]CI_Valeur!AM45,0)-[2]Repart_Import!AM45</f>
        <v>0</v>
      </c>
      <c r="AP56" s="36">
        <f>IF(ISNUMBER([2]CI_Valeur!AN45),[2]CI_Valeur!AN45,0)-[2]Repart_Import!AN45</f>
        <v>0</v>
      </c>
      <c r="AQ56" s="36">
        <f>IF(ISNUMBER([2]CI_Valeur!AO45),[2]CI_Valeur!AO45,0)-[2]Repart_Import!AO45</f>
        <v>0</v>
      </c>
      <c r="AR56" s="36">
        <f>IF(ISNUMBER([2]CI_Valeur!AP45),[2]CI_Valeur!AP45,0)-[2]Repart_Import!AP45</f>
        <v>0</v>
      </c>
      <c r="AS56" s="36">
        <f>IF(ISNUMBER([2]CI_Valeur!AQ45),[2]CI_Valeur!AQ45,0)-[2]Repart_Import!AQ45</f>
        <v>0</v>
      </c>
      <c r="AT56" s="36">
        <f>IF(ISNUMBER([2]CI_Valeur!AR45),[2]CI_Valeur!AR45,0)-[2]Repart_Import!AR45</f>
        <v>0</v>
      </c>
      <c r="AU56" s="36">
        <f>IF(ISNUMBER([2]CI_Valeur!AS45),[2]CI_Valeur!AS45,0)-[2]Repart_Import!AS45</f>
        <v>0</v>
      </c>
      <c r="AV56" s="36">
        <f>IF(ISNUMBER([2]CI_Valeur!AT45),[2]CI_Valeur!AT45,0)-[2]Repart_Import!AT45</f>
        <v>0</v>
      </c>
      <c r="AW56" s="36">
        <f>IF(ISNUMBER([2]CI_Valeur!AU45),[2]CI_Valeur!AU45,0)-[2]Repart_Import!AU45</f>
        <v>0</v>
      </c>
      <c r="AX56" s="36">
        <f>IF(ISNUMBER([2]CI_Valeur!AV45),[2]CI_Valeur!AV45,0)-[2]Repart_Import!AV45</f>
        <v>0</v>
      </c>
      <c r="AY56" s="36">
        <f>IF(ISNUMBER([2]CI_Valeur!AW45),[2]CI_Valeur!AW45,0)-[2]Repart_Import!AW45</f>
        <v>0</v>
      </c>
      <c r="AZ56" s="36">
        <f>IF(ISNUMBER([2]CI_Valeur!AX45),[2]CI_Valeur!AX45,0)-[2]Repart_Import!AX45</f>
        <v>0</v>
      </c>
      <c r="BA56" s="36">
        <f>IF(ISNUMBER([2]CI_Valeur!AY45),[2]CI_Valeur!AY45,0)-[2]Repart_Import!AY45</f>
        <v>0</v>
      </c>
      <c r="BB56" s="36">
        <f>IF(ISNUMBER([2]CI_Valeur!AZ45),[2]CI_Valeur!AZ45,0)-[2]Repart_Import!AZ45</f>
        <v>0</v>
      </c>
      <c r="BC56" s="36">
        <f>IF(ISNUMBER([2]CI_Valeur!BA45),[2]CI_Valeur!BA45,0)-[2]Repart_Import!BA45</f>
        <v>0</v>
      </c>
      <c r="BD56" s="36">
        <f>IF(ISNUMBER([2]CI_Valeur!BB45),[2]CI_Valeur!BB45,0)-[2]Repart_Import!BB45</f>
        <v>0</v>
      </c>
      <c r="BE56" s="36">
        <f>IF(ISNUMBER([2]CI_Valeur!BC45),[2]CI_Valeur!BC45,0)-[2]Repart_Import!BC45</f>
        <v>0</v>
      </c>
      <c r="BF56" s="36">
        <f>IF(ISNUMBER([2]CI_Valeur!BD45),[2]CI_Valeur!BD45,0)-[2]Repart_Import!BD45</f>
        <v>0</v>
      </c>
      <c r="BG56" s="36">
        <f>IF(ISNUMBER([2]CI_Valeur!BE45),[2]CI_Valeur!BE45,0)-[2]Repart_Import!BE45</f>
        <v>0</v>
      </c>
      <c r="BH56" s="36">
        <f>IF(ISNUMBER([2]CI_Valeur!BF45),[2]CI_Valeur!BF45,0)-[2]Repart_Import!BF45</f>
        <v>0</v>
      </c>
      <c r="BI56" s="37">
        <f>'[41]Marge TER'!$E$17</f>
        <v>213386.67498269895</v>
      </c>
      <c r="BJ56" s="38">
        <f>'[41]Marge TER'!$E$10</f>
        <v>0</v>
      </c>
      <c r="BK56" s="39">
        <f>SUM([2]CI_Valeur!B45:BF45)</f>
        <v>0</v>
      </c>
      <c r="BL56" s="39">
        <f t="shared" si="2"/>
        <v>213386.67498269895</v>
      </c>
      <c r="BM56" s="38">
        <f>'[41]Marge TER'!$K$82</f>
        <v>27833.044982698957</v>
      </c>
      <c r="BN56" s="39">
        <f t="shared" si="3"/>
        <v>3.2179930421989411E-3</v>
      </c>
      <c r="BO56" s="40">
        <f t="shared" si="4"/>
        <v>0</v>
      </c>
      <c r="BP56" s="41">
        <v>39</v>
      </c>
      <c r="BQ56" s="40">
        <f t="shared" si="5"/>
        <v>0.86956521739130432</v>
      </c>
      <c r="BU56" s="1" t="str">
        <f t="shared" si="1"/>
        <v>46 - Industrie chimique</v>
      </c>
    </row>
    <row r="57" spans="3:73" ht="13.5" thickBot="1" x14ac:dyDescent="0.25">
      <c r="C57" s="42" t="s">
        <v>52</v>
      </c>
      <c r="D57" s="36">
        <f>IF(ISNUMBER([2]CI_Valeur!B46),[2]CI_Valeur!B46,0)-[2]Repart_Import!B46</f>
        <v>0</v>
      </c>
      <c r="E57" s="36">
        <f>IF(ISNUMBER([2]CI_Valeur!C46),[2]CI_Valeur!C46,0)-[2]Repart_Import!C46</f>
        <v>0</v>
      </c>
      <c r="F57" s="36">
        <f>IF(ISNUMBER([2]CI_Valeur!D46),[2]CI_Valeur!D46,0)-[2]Repart_Import!D46</f>
        <v>0</v>
      </c>
      <c r="G57" s="36">
        <f>IF(ISNUMBER([2]CI_Valeur!E46),[2]CI_Valeur!E46,0)-[2]Repart_Import!E46</f>
        <v>0</v>
      </c>
      <c r="H57" s="36">
        <f>IF(ISNUMBER([2]CI_Valeur!F46),[2]CI_Valeur!F46,0)-[2]Repart_Import!F46</f>
        <v>0</v>
      </c>
      <c r="I57" s="36">
        <f>IF(ISNUMBER([2]CI_Valeur!G46),[2]CI_Valeur!G46,0)-[2]Repart_Import!G46</f>
        <v>0</v>
      </c>
      <c r="J57" s="36">
        <f>IF(ISNUMBER([2]CI_Valeur!H46),[2]CI_Valeur!H46,0)-[2]Repart_Import!H46</f>
        <v>0</v>
      </c>
      <c r="K57" s="36">
        <f>IF(ISNUMBER([2]CI_Valeur!I46),[2]CI_Valeur!I46,0)-[2]Repart_Import!I46</f>
        <v>0</v>
      </c>
      <c r="L57" s="36">
        <f>IF(ISNUMBER([2]CI_Valeur!J46),[2]CI_Valeur!J46,0)-[2]Repart_Import!J46</f>
        <v>0</v>
      </c>
      <c r="M57" s="36">
        <f>IF(ISNUMBER([2]CI_Valeur!K46),[2]CI_Valeur!K46,0)-[2]Repart_Import!K46</f>
        <v>0</v>
      </c>
      <c r="N57" s="36">
        <f>IF(ISNUMBER([2]CI_Valeur!L46),[2]CI_Valeur!L46,0)-[2]Repart_Import!L46</f>
        <v>0</v>
      </c>
      <c r="O57" s="36">
        <f>IF(ISNUMBER([2]CI_Valeur!M46),[2]CI_Valeur!M46,0)-[2]Repart_Import!M46</f>
        <v>0</v>
      </c>
      <c r="P57" s="36">
        <f>IF(ISNUMBER([2]CI_Valeur!N46),[2]CI_Valeur!N46,0)-[2]Repart_Import!N46</f>
        <v>0</v>
      </c>
      <c r="Q57" s="36">
        <f>IF(ISNUMBER([2]CI_Valeur!O46),[2]CI_Valeur!O46,0)-[2]Repart_Import!O46</f>
        <v>0</v>
      </c>
      <c r="R57" s="36">
        <f>IF(ISNUMBER([2]CI_Valeur!P46),[2]CI_Valeur!P46,0)-[2]Repart_Import!P46</f>
        <v>0</v>
      </c>
      <c r="S57" s="36">
        <f>IF(ISNUMBER([2]CI_Valeur!Q46),[2]CI_Valeur!Q46,0)-[2]Repart_Import!Q46</f>
        <v>0</v>
      </c>
      <c r="T57" s="36">
        <f>IF(ISNUMBER([2]CI_Valeur!R46),[2]CI_Valeur!R46,0)-[2]Repart_Import!R46</f>
        <v>0</v>
      </c>
      <c r="U57" s="36">
        <f>IF(ISNUMBER([2]CI_Valeur!S46),[2]CI_Valeur!S46,0)-[2]Repart_Import!S46</f>
        <v>0</v>
      </c>
      <c r="V57" s="36">
        <f>IF(ISNUMBER([2]CI_Valeur!T46),[2]CI_Valeur!T46,0)-[2]Repart_Import!T46</f>
        <v>0</v>
      </c>
      <c r="W57" s="36">
        <f>IF(ISNUMBER([2]CI_Valeur!U46),[2]CI_Valeur!U46,0)-[2]Repart_Import!U46</f>
        <v>0</v>
      </c>
      <c r="X57" s="36">
        <f>IF(ISNUMBER([2]CI_Valeur!V46),[2]CI_Valeur!V46,0)-[2]Repart_Import!V46</f>
        <v>0</v>
      </c>
      <c r="Y57" s="36">
        <f>IF(ISNUMBER([2]CI_Valeur!W46),[2]CI_Valeur!W46,0)-[2]Repart_Import!W46</f>
        <v>0</v>
      </c>
      <c r="Z57" s="36">
        <f>IF(ISNUMBER([2]CI_Valeur!X46),[2]CI_Valeur!X46,0)-[2]Repart_Import!X46</f>
        <v>0</v>
      </c>
      <c r="AA57" s="36">
        <f>IF(ISNUMBER([2]CI_Valeur!Y46),[2]CI_Valeur!Y46,0)-[2]Repart_Import!Y46</f>
        <v>0</v>
      </c>
      <c r="AB57" s="36">
        <f>IF(ISNUMBER([2]CI_Valeur!Z46),[2]CI_Valeur!Z46,0)-[2]Repart_Import!Z46</f>
        <v>0</v>
      </c>
      <c r="AC57" s="36">
        <f>IF(ISNUMBER([2]CI_Valeur!AA46),[2]CI_Valeur!AA46,0)-[2]Repart_Import!AA46</f>
        <v>0</v>
      </c>
      <c r="AD57" s="36">
        <f>IF(ISNUMBER([2]CI_Valeur!AB46),[2]CI_Valeur!AB46,0)-[2]Repart_Import!AB46</f>
        <v>1621</v>
      </c>
      <c r="AE57" s="36">
        <f>IF(ISNUMBER([2]CI_Valeur!AC46),[2]CI_Valeur!AC46,0)-[2]Repart_Import!AC46</f>
        <v>0</v>
      </c>
      <c r="AF57" s="36">
        <f>IF(ISNUMBER([2]CI_Valeur!AD46),[2]CI_Valeur!AD46,0)-[2]Repart_Import!AD46</f>
        <v>0</v>
      </c>
      <c r="AG57" s="36">
        <f>IF(ISNUMBER([2]CI_Valeur!AE46),[2]CI_Valeur!AE46,0)-[2]Repart_Import!AE46</f>
        <v>0</v>
      </c>
      <c r="AH57" s="36">
        <f>IF(ISNUMBER([2]CI_Valeur!AF46),[2]CI_Valeur!AF46,0)-[2]Repart_Import!AF46</f>
        <v>0</v>
      </c>
      <c r="AI57" s="36">
        <f>IF(ISNUMBER([2]CI_Valeur!AG46),[2]CI_Valeur!AG46,0)-[2]Repart_Import!AG46</f>
        <v>0</v>
      </c>
      <c r="AJ57" s="36">
        <f>IF(ISNUMBER([2]CI_Valeur!AH46),[2]CI_Valeur!AH46,0)-[2]Repart_Import!AH46</f>
        <v>0</v>
      </c>
      <c r="AK57" s="36">
        <f>IF(ISNUMBER([2]CI_Valeur!AI46),[2]CI_Valeur!AI46,0)-[2]Repart_Import!AI46</f>
        <v>0</v>
      </c>
      <c r="AL57" s="36">
        <f>IF(ISNUMBER([2]CI_Valeur!AJ46),[2]CI_Valeur!AJ46,0)-[2]Repart_Import!AJ46</f>
        <v>0</v>
      </c>
      <c r="AM57" s="36">
        <f>IF(ISNUMBER([2]CI_Valeur!AK46),[2]CI_Valeur!AK46,0)-[2]Repart_Import!AK46</f>
        <v>0</v>
      </c>
      <c r="AN57" s="36">
        <f>IF(ISNUMBER([2]CI_Valeur!AL46),[2]CI_Valeur!AL46,0)-[2]Repart_Import!AL46</f>
        <v>0</v>
      </c>
      <c r="AO57" s="36">
        <f>IF(ISNUMBER([2]CI_Valeur!AM46),[2]CI_Valeur!AM46,0)-[2]Repart_Import!AM46</f>
        <v>0</v>
      </c>
      <c r="AP57" s="36">
        <f>IF(ISNUMBER([2]CI_Valeur!AN46),[2]CI_Valeur!AN46,0)-[2]Repart_Import!AN46</f>
        <v>0</v>
      </c>
      <c r="AQ57" s="36">
        <f>IF(ISNUMBER([2]CI_Valeur!AO46),[2]CI_Valeur!AO46,0)-[2]Repart_Import!AO46</f>
        <v>0</v>
      </c>
      <c r="AR57" s="36">
        <f>IF(ISNUMBER([2]CI_Valeur!AP46),[2]CI_Valeur!AP46,0)-[2]Repart_Import!AP46</f>
        <v>0</v>
      </c>
      <c r="AS57" s="36">
        <f>IF(ISNUMBER([2]CI_Valeur!AQ46),[2]CI_Valeur!AQ46,0)-[2]Repart_Import!AQ46</f>
        <v>0</v>
      </c>
      <c r="AT57" s="36">
        <f>IF(ISNUMBER([2]CI_Valeur!AR46),[2]CI_Valeur!AR46,0)-[2]Repart_Import!AR46</f>
        <v>0</v>
      </c>
      <c r="AU57" s="36">
        <f>IF(ISNUMBER([2]CI_Valeur!AS46),[2]CI_Valeur!AS46,0)-[2]Repart_Import!AS46</f>
        <v>0</v>
      </c>
      <c r="AV57" s="36">
        <f>IF(ISNUMBER([2]CI_Valeur!AT46),[2]CI_Valeur!AT46,0)-[2]Repart_Import!AT46</f>
        <v>0</v>
      </c>
      <c r="AW57" s="36">
        <f>IF(ISNUMBER([2]CI_Valeur!AU46),[2]CI_Valeur!AU46,0)-[2]Repart_Import!AU46</f>
        <v>0</v>
      </c>
      <c r="AX57" s="36">
        <f>IF(ISNUMBER([2]CI_Valeur!AV46),[2]CI_Valeur!AV46,0)-[2]Repart_Import!AV46</f>
        <v>0</v>
      </c>
      <c r="AY57" s="36">
        <f>IF(ISNUMBER([2]CI_Valeur!AW46),[2]CI_Valeur!AW46,0)-[2]Repart_Import!AW46</f>
        <v>16208.311839999995</v>
      </c>
      <c r="AZ57" s="36">
        <f>IF(ISNUMBER([2]CI_Valeur!AX46),[2]CI_Valeur!AX46,0)-[2]Repart_Import!AX46</f>
        <v>0</v>
      </c>
      <c r="BA57" s="36">
        <f>IF(ISNUMBER([2]CI_Valeur!AY46),[2]CI_Valeur!AY46,0)-[2]Repart_Import!AY46</f>
        <v>0</v>
      </c>
      <c r="BB57" s="36">
        <f>IF(ISNUMBER([2]CI_Valeur!AZ46),[2]CI_Valeur!AZ46,0)-[2]Repart_Import!AZ46</f>
        <v>0</v>
      </c>
      <c r="BC57" s="36">
        <f>IF(ISNUMBER([2]CI_Valeur!BA46),[2]CI_Valeur!BA46,0)-[2]Repart_Import!BA46</f>
        <v>0</v>
      </c>
      <c r="BD57" s="36">
        <f>IF(ISNUMBER([2]CI_Valeur!BB46),[2]CI_Valeur!BB46,0)-[2]Repart_Import!BB46</f>
        <v>0</v>
      </c>
      <c r="BE57" s="36">
        <f>IF(ISNUMBER([2]CI_Valeur!BC46),[2]CI_Valeur!BC46,0)-[2]Repart_Import!BC46</f>
        <v>0</v>
      </c>
      <c r="BF57" s="36">
        <f>IF(ISNUMBER([2]CI_Valeur!BD46),[2]CI_Valeur!BD46,0)-[2]Repart_Import!BD46</f>
        <v>0</v>
      </c>
      <c r="BG57" s="36">
        <f>IF(ISNUMBER([2]CI_Valeur!BE46),[2]CI_Valeur!BE46,0)-[2]Repart_Import!BE46</f>
        <v>0</v>
      </c>
      <c r="BH57" s="36">
        <f>IF(ISNUMBER([2]CI_Valeur!BF46),[2]CI_Valeur!BF46,0)-[2]Repart_Import!BF46</f>
        <v>0</v>
      </c>
      <c r="BI57" s="37">
        <f>'[42]Marge TER'!$E$17</f>
        <v>5650985.1278400002</v>
      </c>
      <c r="BJ57" s="38">
        <f>'[42]Marge TER'!$E$10</f>
        <v>965684.48899999994</v>
      </c>
      <c r="BK57" s="39">
        <f>SUM([2]CI_Valeur!B46:BF46)</f>
        <v>55000</v>
      </c>
      <c r="BL57" s="39">
        <f t="shared" si="2"/>
        <v>6671669.6168400003</v>
      </c>
      <c r="BM57" s="38">
        <f>'[42]Marge TER'!$K$82</f>
        <v>3341998.1278400002</v>
      </c>
      <c r="BN57" s="39">
        <f t="shared" si="3"/>
        <v>-0.29483999963849783</v>
      </c>
      <c r="BO57" s="40">
        <f t="shared" si="4"/>
        <v>0</v>
      </c>
      <c r="BP57" s="41">
        <v>40</v>
      </c>
      <c r="BQ57" s="40">
        <f t="shared" si="5"/>
        <v>0.40778517383065743</v>
      </c>
      <c r="BU57" s="1" t="str">
        <f t="shared" si="1"/>
        <v>47 - Fabrication de meubles en bois</v>
      </c>
    </row>
    <row r="58" spans="3:73" ht="13.5" thickBot="1" x14ac:dyDescent="0.25">
      <c r="C58" s="42" t="s">
        <v>53</v>
      </c>
      <c r="D58" s="36">
        <f>IF(ISNUMBER([2]CI_Valeur!B47),[2]CI_Valeur!B47,0)-[2]Repart_Import!B47</f>
        <v>0</v>
      </c>
      <c r="E58" s="36">
        <f>IF(ISNUMBER([2]CI_Valeur!C47),[2]CI_Valeur!C47,0)-[2]Repart_Import!C47</f>
        <v>0</v>
      </c>
      <c r="F58" s="36">
        <f>IF(ISNUMBER([2]CI_Valeur!D47),[2]CI_Valeur!D47,0)-[2]Repart_Import!D47</f>
        <v>0</v>
      </c>
      <c r="G58" s="36">
        <f>IF(ISNUMBER([2]CI_Valeur!E47),[2]CI_Valeur!E47,0)-[2]Repart_Import!E47</f>
        <v>0</v>
      </c>
      <c r="H58" s="36">
        <f>IF(ISNUMBER([2]CI_Valeur!F47),[2]CI_Valeur!F47,0)-[2]Repart_Import!F47</f>
        <v>0</v>
      </c>
      <c r="I58" s="36">
        <f>IF(ISNUMBER([2]CI_Valeur!G47),[2]CI_Valeur!G47,0)-[2]Repart_Import!G47</f>
        <v>0</v>
      </c>
      <c r="J58" s="36">
        <f>IF(ISNUMBER([2]CI_Valeur!H47),[2]CI_Valeur!H47,0)-[2]Repart_Import!H47</f>
        <v>0</v>
      </c>
      <c r="K58" s="36">
        <f>IF(ISNUMBER([2]CI_Valeur!I47),[2]CI_Valeur!I47,0)-[2]Repart_Import!I47</f>
        <v>0</v>
      </c>
      <c r="L58" s="36">
        <f>IF(ISNUMBER([2]CI_Valeur!J47),[2]CI_Valeur!J47,0)-[2]Repart_Import!J47</f>
        <v>0</v>
      </c>
      <c r="M58" s="36">
        <f>IF(ISNUMBER([2]CI_Valeur!K47),[2]CI_Valeur!K47,0)-[2]Repart_Import!K47</f>
        <v>0</v>
      </c>
      <c r="N58" s="36">
        <f>IF(ISNUMBER([2]CI_Valeur!L47),[2]CI_Valeur!L47,0)-[2]Repart_Import!L47</f>
        <v>0</v>
      </c>
      <c r="O58" s="36">
        <f>IF(ISNUMBER([2]CI_Valeur!M47),[2]CI_Valeur!M47,0)-[2]Repart_Import!M47</f>
        <v>0</v>
      </c>
      <c r="P58" s="36">
        <f>IF(ISNUMBER([2]CI_Valeur!N47),[2]CI_Valeur!N47,0)-[2]Repart_Import!N47</f>
        <v>0</v>
      </c>
      <c r="Q58" s="36">
        <f>IF(ISNUMBER([2]CI_Valeur!O47),[2]CI_Valeur!O47,0)-[2]Repart_Import!O47</f>
        <v>0</v>
      </c>
      <c r="R58" s="36">
        <f>IF(ISNUMBER([2]CI_Valeur!P47),[2]CI_Valeur!P47,0)-[2]Repart_Import!P47</f>
        <v>0</v>
      </c>
      <c r="S58" s="36">
        <f>IF(ISNUMBER([2]CI_Valeur!Q47),[2]CI_Valeur!Q47,0)-[2]Repart_Import!Q47</f>
        <v>0</v>
      </c>
      <c r="T58" s="36">
        <f>IF(ISNUMBER([2]CI_Valeur!R47),[2]CI_Valeur!R47,0)-[2]Repart_Import!R47</f>
        <v>0</v>
      </c>
      <c r="U58" s="36">
        <f>IF(ISNUMBER([2]CI_Valeur!S47),[2]CI_Valeur!S47,0)-[2]Repart_Import!S47</f>
        <v>0</v>
      </c>
      <c r="V58" s="36">
        <f>IF(ISNUMBER([2]CI_Valeur!T47),[2]CI_Valeur!T47,0)-[2]Repart_Import!T47</f>
        <v>0</v>
      </c>
      <c r="W58" s="36">
        <f>IF(ISNUMBER([2]CI_Valeur!U47),[2]CI_Valeur!U47,0)-[2]Repart_Import!U47</f>
        <v>0</v>
      </c>
      <c r="X58" s="36">
        <f>IF(ISNUMBER([2]CI_Valeur!V47),[2]CI_Valeur!V47,0)-[2]Repart_Import!V47</f>
        <v>0</v>
      </c>
      <c r="Y58" s="36">
        <f>IF(ISNUMBER([2]CI_Valeur!W47),[2]CI_Valeur!W47,0)-[2]Repart_Import!W47</f>
        <v>0</v>
      </c>
      <c r="Z58" s="36">
        <f>IF(ISNUMBER([2]CI_Valeur!X47),[2]CI_Valeur!X47,0)-[2]Repart_Import!X47</f>
        <v>0</v>
      </c>
      <c r="AA58" s="36">
        <f>IF(ISNUMBER([2]CI_Valeur!Y47),[2]CI_Valeur!Y47,0)-[2]Repart_Import!Y47</f>
        <v>0</v>
      </c>
      <c r="AB58" s="36">
        <f>IF(ISNUMBER([2]CI_Valeur!Z47),[2]CI_Valeur!Z47,0)-[2]Repart_Import!Z47</f>
        <v>0</v>
      </c>
      <c r="AC58" s="36">
        <f>IF(ISNUMBER([2]CI_Valeur!AA47),[2]CI_Valeur!AA47,0)-[2]Repart_Import!AA47</f>
        <v>0</v>
      </c>
      <c r="AD58" s="36">
        <f>IF(ISNUMBER([2]CI_Valeur!AB47),[2]CI_Valeur!AB47,0)-[2]Repart_Import!AB47</f>
        <v>0</v>
      </c>
      <c r="AE58" s="36">
        <f>IF(ISNUMBER([2]CI_Valeur!AC47),[2]CI_Valeur!AC47,0)-[2]Repart_Import!AC47</f>
        <v>0</v>
      </c>
      <c r="AF58" s="36">
        <f>IF(ISNUMBER([2]CI_Valeur!AD47),[2]CI_Valeur!AD47,0)-[2]Repart_Import!AD47</f>
        <v>0</v>
      </c>
      <c r="AG58" s="36">
        <f>IF(ISNUMBER([2]CI_Valeur!AE47),[2]CI_Valeur!AE47,0)-[2]Repart_Import!AE47</f>
        <v>0</v>
      </c>
      <c r="AH58" s="36">
        <f>IF(ISNUMBER([2]CI_Valeur!AF47),[2]CI_Valeur!AF47,0)-[2]Repart_Import!AF47</f>
        <v>0</v>
      </c>
      <c r="AI58" s="36">
        <f>IF(ISNUMBER([2]CI_Valeur!AG47),[2]CI_Valeur!AG47,0)-[2]Repart_Import!AG47</f>
        <v>0</v>
      </c>
      <c r="AJ58" s="36">
        <f>IF(ISNUMBER([2]CI_Valeur!AH47),[2]CI_Valeur!AH47,0)-[2]Repart_Import!AH47</f>
        <v>0</v>
      </c>
      <c r="AK58" s="36">
        <f>IF(ISNUMBER([2]CI_Valeur!AI47),[2]CI_Valeur!AI47,0)-[2]Repart_Import!AI47</f>
        <v>0</v>
      </c>
      <c r="AL58" s="36">
        <f>IF(ISNUMBER([2]CI_Valeur!AJ47),[2]CI_Valeur!AJ47,0)-[2]Repart_Import!AJ47</f>
        <v>0</v>
      </c>
      <c r="AM58" s="36">
        <f>IF(ISNUMBER([2]CI_Valeur!AK47),[2]CI_Valeur!AK47,0)-[2]Repart_Import!AK47</f>
        <v>0</v>
      </c>
      <c r="AN58" s="36">
        <f>IF(ISNUMBER([2]CI_Valeur!AL47),[2]CI_Valeur!AL47,0)-[2]Repart_Import!AL47</f>
        <v>0</v>
      </c>
      <c r="AO58" s="36">
        <f>IF(ISNUMBER([2]CI_Valeur!AM47),[2]CI_Valeur!AM47,0)-[2]Repart_Import!AM47</f>
        <v>0</v>
      </c>
      <c r="AP58" s="36">
        <f>IF(ISNUMBER([2]CI_Valeur!AN47),[2]CI_Valeur!AN47,0)-[2]Repart_Import!AN47</f>
        <v>0</v>
      </c>
      <c r="AQ58" s="36">
        <f>IF(ISNUMBER([2]CI_Valeur!AO47),[2]CI_Valeur!AO47,0)-[2]Repart_Import!AO47</f>
        <v>0</v>
      </c>
      <c r="AR58" s="36">
        <f>IF(ISNUMBER([2]CI_Valeur!AP47),[2]CI_Valeur!AP47,0)-[2]Repart_Import!AP47</f>
        <v>0</v>
      </c>
      <c r="AS58" s="36">
        <f>IF(ISNUMBER([2]CI_Valeur!AQ47),[2]CI_Valeur!AQ47,0)-[2]Repart_Import!AQ47</f>
        <v>0</v>
      </c>
      <c r="AT58" s="36">
        <f>IF(ISNUMBER([2]CI_Valeur!AR47),[2]CI_Valeur!AR47,0)-[2]Repart_Import!AR47</f>
        <v>0</v>
      </c>
      <c r="AU58" s="36">
        <f>IF(ISNUMBER([2]CI_Valeur!AS47),[2]CI_Valeur!AS47,0)-[2]Repart_Import!AS47</f>
        <v>0</v>
      </c>
      <c r="AV58" s="36">
        <f>IF(ISNUMBER([2]CI_Valeur!AT47),[2]CI_Valeur!AT47,0)-[2]Repart_Import!AT47</f>
        <v>0</v>
      </c>
      <c r="AW58" s="36">
        <f>IF(ISNUMBER([2]CI_Valeur!AU47),[2]CI_Valeur!AU47,0)-[2]Repart_Import!AU47</f>
        <v>0</v>
      </c>
      <c r="AX58" s="36">
        <f>IF(ISNUMBER([2]CI_Valeur!AV47),[2]CI_Valeur!AV47,0)-[2]Repart_Import!AV47</f>
        <v>0</v>
      </c>
      <c r="AY58" s="36">
        <f>IF(ISNUMBER([2]CI_Valeur!AW47),[2]CI_Valeur!AW47,0)-[2]Repart_Import!AW47</f>
        <v>0</v>
      </c>
      <c r="AZ58" s="36">
        <f>IF(ISNUMBER([2]CI_Valeur!AX47),[2]CI_Valeur!AX47,0)-[2]Repart_Import!AX47</f>
        <v>0</v>
      </c>
      <c r="BA58" s="36">
        <f>IF(ISNUMBER([2]CI_Valeur!AY47),[2]CI_Valeur!AY47,0)-[2]Repart_Import!AY47</f>
        <v>0</v>
      </c>
      <c r="BB58" s="36">
        <f>IF(ISNUMBER([2]CI_Valeur!AZ47),[2]CI_Valeur!AZ47,0)-[2]Repart_Import!AZ47</f>
        <v>0</v>
      </c>
      <c r="BC58" s="36">
        <f>IF(ISNUMBER([2]CI_Valeur!BA47),[2]CI_Valeur!BA47,0)-[2]Repart_Import!BA47</f>
        <v>0</v>
      </c>
      <c r="BD58" s="36">
        <f>IF(ISNUMBER([2]CI_Valeur!BB47),[2]CI_Valeur!BB47,0)-[2]Repart_Import!BB47</f>
        <v>0</v>
      </c>
      <c r="BE58" s="36">
        <f>IF(ISNUMBER([2]CI_Valeur!BC47),[2]CI_Valeur!BC47,0)-[2]Repart_Import!BC47</f>
        <v>0</v>
      </c>
      <c r="BF58" s="36">
        <f>IF(ISNUMBER([2]CI_Valeur!BD47),[2]CI_Valeur!BD47,0)-[2]Repart_Import!BD47</f>
        <v>0</v>
      </c>
      <c r="BG58" s="36">
        <f>IF(ISNUMBER([2]CI_Valeur!BE47),[2]CI_Valeur!BE47,0)-[2]Repart_Import!BE47</f>
        <v>0</v>
      </c>
      <c r="BH58" s="36">
        <f>IF(ISNUMBER([2]CI_Valeur!BF47),[2]CI_Valeur!BF47,0)-[2]Repart_Import!BF47</f>
        <v>0</v>
      </c>
      <c r="BI58" s="37">
        <f>'[43]Marge TER'!$E$17</f>
        <v>696762.5</v>
      </c>
      <c r="BJ58" s="38">
        <f>'[43]Marge TER'!$E$10</f>
        <v>101652.976</v>
      </c>
      <c r="BK58" s="39">
        <f>SUM([2]CI_Valeur!B47:BF47)</f>
        <v>0</v>
      </c>
      <c r="BL58" s="39">
        <f t="shared" si="2"/>
        <v>798415.47600000002</v>
      </c>
      <c r="BM58" s="38">
        <f>'[43]Marge TER'!$K$82</f>
        <v>356514.88700000005</v>
      </c>
      <c r="BN58" s="39">
        <f t="shared" si="3"/>
        <v>0</v>
      </c>
      <c r="BO58" s="40">
        <f t="shared" si="4"/>
        <v>0</v>
      </c>
      <c r="BP58" s="41">
        <v>41</v>
      </c>
      <c r="BQ58" s="40">
        <f t="shared" si="5"/>
        <v>0.48832652876697585</v>
      </c>
      <c r="BU58" s="1" t="str">
        <f t="shared" si="1"/>
        <v>48 - Autres industries manufacturières (instruments de musique, jeux et jouets…)</v>
      </c>
    </row>
    <row r="59" spans="3:73" ht="13.5" thickBot="1" x14ac:dyDescent="0.25">
      <c r="C59" s="42" t="s">
        <v>54</v>
      </c>
      <c r="D59" s="36">
        <f>IF(ISNUMBER([2]CI_Valeur!B48),[2]CI_Valeur!B48,0)-[2]Repart_Import!B48</f>
        <v>0</v>
      </c>
      <c r="E59" s="36">
        <f>IF(ISNUMBER([2]CI_Valeur!C48),[2]CI_Valeur!C48,0)-[2]Repart_Import!C48</f>
        <v>0</v>
      </c>
      <c r="F59" s="36">
        <f>IF(ISNUMBER([2]CI_Valeur!D48),[2]CI_Valeur!D48,0)-[2]Repart_Import!D48</f>
        <v>0</v>
      </c>
      <c r="G59" s="36">
        <f>IF(ISNUMBER([2]CI_Valeur!E48),[2]CI_Valeur!E48,0)-[2]Repart_Import!E48</f>
        <v>0</v>
      </c>
      <c r="H59" s="36">
        <f>IF(ISNUMBER([2]CI_Valeur!F48),[2]CI_Valeur!F48,0)-[2]Repart_Import!F48</f>
        <v>0</v>
      </c>
      <c r="I59" s="36">
        <f>IF(ISNUMBER([2]CI_Valeur!G48),[2]CI_Valeur!G48,0)-[2]Repart_Import!G48</f>
        <v>0</v>
      </c>
      <c r="J59" s="36">
        <f>IF(ISNUMBER([2]CI_Valeur!H48),[2]CI_Valeur!H48,0)-[2]Repart_Import!H48</f>
        <v>0</v>
      </c>
      <c r="K59" s="36">
        <f>IF(ISNUMBER([2]CI_Valeur!I48),[2]CI_Valeur!I48,0)-[2]Repart_Import!I48</f>
        <v>0</v>
      </c>
      <c r="L59" s="36">
        <f>IF(ISNUMBER([2]CI_Valeur!J48),[2]CI_Valeur!J48,0)-[2]Repart_Import!J48</f>
        <v>0</v>
      </c>
      <c r="M59" s="36">
        <f>IF(ISNUMBER([2]CI_Valeur!K48),[2]CI_Valeur!K48,0)-[2]Repart_Import!K48</f>
        <v>0</v>
      </c>
      <c r="N59" s="36">
        <f>IF(ISNUMBER([2]CI_Valeur!L48),[2]CI_Valeur!L48,0)-[2]Repart_Import!L48</f>
        <v>0</v>
      </c>
      <c r="O59" s="36">
        <f>IF(ISNUMBER([2]CI_Valeur!M48),[2]CI_Valeur!M48,0)-[2]Repart_Import!M48</f>
        <v>0</v>
      </c>
      <c r="P59" s="36">
        <f>IF(ISNUMBER([2]CI_Valeur!N48),[2]CI_Valeur!N48,0)-[2]Repart_Import!N48</f>
        <v>0</v>
      </c>
      <c r="Q59" s="36">
        <f>IF(ISNUMBER([2]CI_Valeur!O48),[2]CI_Valeur!O48,0)-[2]Repart_Import!O48</f>
        <v>0</v>
      </c>
      <c r="R59" s="36">
        <f>IF(ISNUMBER([2]CI_Valeur!P48),[2]CI_Valeur!P48,0)-[2]Repart_Import!P48</f>
        <v>0</v>
      </c>
      <c r="S59" s="36">
        <f>IF(ISNUMBER([2]CI_Valeur!Q48),[2]CI_Valeur!Q48,0)-[2]Repart_Import!Q48</f>
        <v>0</v>
      </c>
      <c r="T59" s="36">
        <f>IF(ISNUMBER([2]CI_Valeur!R48),[2]CI_Valeur!R48,0)-[2]Repart_Import!R48</f>
        <v>0</v>
      </c>
      <c r="U59" s="36">
        <f>IF(ISNUMBER([2]CI_Valeur!S48),[2]CI_Valeur!S48,0)-[2]Repart_Import!S48</f>
        <v>0</v>
      </c>
      <c r="V59" s="36">
        <f>IF(ISNUMBER([2]CI_Valeur!T48),[2]CI_Valeur!T48,0)-[2]Repart_Import!T48</f>
        <v>0</v>
      </c>
      <c r="W59" s="36">
        <f>IF(ISNUMBER([2]CI_Valeur!U48),[2]CI_Valeur!U48,0)-[2]Repart_Import!U48</f>
        <v>0</v>
      </c>
      <c r="X59" s="36">
        <f>IF(ISNUMBER([2]CI_Valeur!V48),[2]CI_Valeur!V48,0)-[2]Repart_Import!V48</f>
        <v>0</v>
      </c>
      <c r="Y59" s="36">
        <f>IF(ISNUMBER([2]CI_Valeur!W48),[2]CI_Valeur!W48,0)-[2]Repart_Import!W48</f>
        <v>0</v>
      </c>
      <c r="Z59" s="36">
        <f>IF(ISNUMBER([2]CI_Valeur!X48),[2]CI_Valeur!X48,0)-[2]Repart_Import!X48</f>
        <v>0</v>
      </c>
      <c r="AA59" s="36">
        <f>IF(ISNUMBER([2]CI_Valeur!Y48),[2]CI_Valeur!Y48,0)-[2]Repart_Import!Y48</f>
        <v>0</v>
      </c>
      <c r="AB59" s="36">
        <f>IF(ISNUMBER([2]CI_Valeur!Z48),[2]CI_Valeur!Z48,0)-[2]Repart_Import!Z48</f>
        <v>0</v>
      </c>
      <c r="AC59" s="36">
        <f>IF(ISNUMBER([2]CI_Valeur!AA48),[2]CI_Valeur!AA48,0)-[2]Repart_Import!AA48</f>
        <v>0</v>
      </c>
      <c r="AD59" s="36">
        <f>IF(ISNUMBER([2]CI_Valeur!AB48),[2]CI_Valeur!AB48,0)-[2]Repart_Import!AB48</f>
        <v>0</v>
      </c>
      <c r="AE59" s="36">
        <f>IF(ISNUMBER([2]CI_Valeur!AC48),[2]CI_Valeur!AC48,0)-[2]Repart_Import!AC48</f>
        <v>0</v>
      </c>
      <c r="AF59" s="36">
        <f>IF(ISNUMBER([2]CI_Valeur!AD48),[2]CI_Valeur!AD48,0)-[2]Repart_Import!AD48</f>
        <v>0</v>
      </c>
      <c r="AG59" s="36">
        <f>IF(ISNUMBER([2]CI_Valeur!AE48),[2]CI_Valeur!AE48,0)-[2]Repart_Import!AE48</f>
        <v>0</v>
      </c>
      <c r="AH59" s="36">
        <f>IF(ISNUMBER([2]CI_Valeur!AF48),[2]CI_Valeur!AF48,0)-[2]Repart_Import!AF48</f>
        <v>0</v>
      </c>
      <c r="AI59" s="36">
        <f>IF(ISNUMBER([2]CI_Valeur!AG48),[2]CI_Valeur!AG48,0)-[2]Repart_Import!AG48</f>
        <v>0</v>
      </c>
      <c r="AJ59" s="36">
        <f>IF(ISNUMBER([2]CI_Valeur!AH48),[2]CI_Valeur!AH48,0)-[2]Repart_Import!AH48</f>
        <v>0</v>
      </c>
      <c r="AK59" s="36">
        <f>IF(ISNUMBER([2]CI_Valeur!AI48),[2]CI_Valeur!AI48,0)-[2]Repart_Import!AI48</f>
        <v>0</v>
      </c>
      <c r="AL59" s="36">
        <f>IF(ISNUMBER([2]CI_Valeur!AJ48),[2]CI_Valeur!AJ48,0)-[2]Repart_Import!AJ48</f>
        <v>0</v>
      </c>
      <c r="AM59" s="36">
        <f>IF(ISNUMBER([2]CI_Valeur!AK48),[2]CI_Valeur!AK48,0)-[2]Repart_Import!AK48</f>
        <v>0</v>
      </c>
      <c r="AN59" s="36">
        <f>IF(ISNUMBER([2]CI_Valeur!AL48),[2]CI_Valeur!AL48,0)-[2]Repart_Import!AL48</f>
        <v>0</v>
      </c>
      <c r="AO59" s="36">
        <f>IF(ISNUMBER([2]CI_Valeur!AM48),[2]CI_Valeur!AM48,0)-[2]Repart_Import!AM48</f>
        <v>0</v>
      </c>
      <c r="AP59" s="36">
        <f>IF(ISNUMBER([2]CI_Valeur!AN48),[2]CI_Valeur!AN48,0)-[2]Repart_Import!AN48</f>
        <v>0</v>
      </c>
      <c r="AQ59" s="36">
        <f>IF(ISNUMBER([2]CI_Valeur!AO48),[2]CI_Valeur!AO48,0)-[2]Repart_Import!AO48</f>
        <v>0</v>
      </c>
      <c r="AR59" s="36">
        <f>IF(ISNUMBER([2]CI_Valeur!AP48),[2]CI_Valeur!AP48,0)-[2]Repart_Import!AP48</f>
        <v>0</v>
      </c>
      <c r="AS59" s="36">
        <f>IF(ISNUMBER([2]CI_Valeur!AQ48),[2]CI_Valeur!AQ48,0)-[2]Repart_Import!AQ48</f>
        <v>0</v>
      </c>
      <c r="AT59" s="36">
        <f>IF(ISNUMBER([2]CI_Valeur!AR48),[2]CI_Valeur!AR48,0)-[2]Repart_Import!AR48</f>
        <v>0</v>
      </c>
      <c r="AU59" s="36">
        <f>IF(ISNUMBER([2]CI_Valeur!AS48),[2]CI_Valeur!AS48,0)-[2]Repart_Import!AS48</f>
        <v>0</v>
      </c>
      <c r="AV59" s="36">
        <f>IF(ISNUMBER([2]CI_Valeur!AT48),[2]CI_Valeur!AT48,0)-[2]Repart_Import!AT48</f>
        <v>0</v>
      </c>
      <c r="AW59" s="36">
        <f>IF(ISNUMBER([2]CI_Valeur!AU48),[2]CI_Valeur!AU48,0)-[2]Repart_Import!AU48</f>
        <v>0</v>
      </c>
      <c r="AX59" s="36">
        <f>IF(ISNUMBER([2]CI_Valeur!AV48),[2]CI_Valeur!AV48,0)-[2]Repart_Import!AV48</f>
        <v>0</v>
      </c>
      <c r="AY59" s="36">
        <f>IF(ISNUMBER([2]CI_Valeur!AW48),[2]CI_Valeur!AW48,0)-[2]Repart_Import!AW48</f>
        <v>0</v>
      </c>
      <c r="AZ59" s="36">
        <f>IF(ISNUMBER([2]CI_Valeur!AX48),[2]CI_Valeur!AX48,0)-[2]Repart_Import!AX48</f>
        <v>0</v>
      </c>
      <c r="BA59" s="36">
        <f>IF(ISNUMBER([2]CI_Valeur!AY48),[2]CI_Valeur!AY48,0)-[2]Repart_Import!AY48</f>
        <v>0</v>
      </c>
      <c r="BB59" s="36">
        <f>IF(ISNUMBER([2]CI_Valeur!AZ48),[2]CI_Valeur!AZ48,0)-[2]Repart_Import!AZ48</f>
        <v>0</v>
      </c>
      <c r="BC59" s="36">
        <f>IF(ISNUMBER([2]CI_Valeur!BA48),[2]CI_Valeur!BA48,0)-[2]Repart_Import!BA48</f>
        <v>0</v>
      </c>
      <c r="BD59" s="36">
        <f>IF(ISNUMBER([2]CI_Valeur!BB48),[2]CI_Valeur!BB48,0)-[2]Repart_Import!BB48</f>
        <v>0</v>
      </c>
      <c r="BE59" s="36">
        <f>IF(ISNUMBER([2]CI_Valeur!BC48),[2]CI_Valeur!BC48,0)-[2]Repart_Import!BC48</f>
        <v>0</v>
      </c>
      <c r="BF59" s="36">
        <f>IF(ISNUMBER([2]CI_Valeur!BD48),[2]CI_Valeur!BD48,0)-[2]Repart_Import!BD48</f>
        <v>0</v>
      </c>
      <c r="BG59" s="36">
        <f>IF(ISNUMBER([2]CI_Valeur!BE48),[2]CI_Valeur!BE48,0)-[2]Repart_Import!BE48</f>
        <v>0</v>
      </c>
      <c r="BH59" s="36">
        <f>IF(ISNUMBER([2]CI_Valeur!BF48),[2]CI_Valeur!BF48,0)-[2]Repart_Import!BF48</f>
        <v>0</v>
      </c>
      <c r="BI59" s="37">
        <f>'[44]Marge TER'!$E$17</f>
        <v>1865466.3110146625</v>
      </c>
      <c r="BJ59" s="38">
        <f>'[44]Marge TER'!$E$10</f>
        <v>0</v>
      </c>
      <c r="BK59" s="39">
        <f>SUM([2]CI_Valeur!B48:BF48)</f>
        <v>0</v>
      </c>
      <c r="BL59" s="39">
        <f t="shared" si="2"/>
        <v>1865466.3110146625</v>
      </c>
      <c r="BM59" s="38">
        <f>'[44]Marge TER'!$K$82</f>
        <v>0</v>
      </c>
      <c r="BN59" s="39">
        <f t="shared" si="3"/>
        <v>0</v>
      </c>
      <c r="BO59" s="40">
        <f t="shared" si="4"/>
        <v>0</v>
      </c>
      <c r="BP59" s="41">
        <v>42</v>
      </c>
      <c r="BQ59" s="40">
        <f t="shared" si="5"/>
        <v>1</v>
      </c>
      <c r="BU59" s="1" t="str">
        <f t="shared" si="1"/>
        <v>49 - Production d'électricité et de chaleur issues de la combustion de bois</v>
      </c>
    </row>
    <row r="60" spans="3:73" ht="13.5" thickBot="1" x14ac:dyDescent="0.25">
      <c r="C60" s="42" t="s">
        <v>55</v>
      </c>
      <c r="D60" s="36">
        <f>IF(ISNUMBER([2]CI_Valeur!B49),[2]CI_Valeur!B49,0)-[2]Repart_Import!B49</f>
        <v>0</v>
      </c>
      <c r="E60" s="36">
        <f>IF(ISNUMBER([2]CI_Valeur!C49),[2]CI_Valeur!C49,0)-[2]Repart_Import!C49</f>
        <v>0</v>
      </c>
      <c r="F60" s="36">
        <f>IF(ISNUMBER([2]CI_Valeur!D49),[2]CI_Valeur!D49,0)-[2]Repart_Import!D49</f>
        <v>0</v>
      </c>
      <c r="G60" s="36">
        <f>IF(ISNUMBER([2]CI_Valeur!E49),[2]CI_Valeur!E49,0)-[2]Repart_Import!E49</f>
        <v>0</v>
      </c>
      <c r="H60" s="36">
        <f>IF(ISNUMBER([2]CI_Valeur!F49),[2]CI_Valeur!F49,0)-[2]Repart_Import!F49</f>
        <v>0</v>
      </c>
      <c r="I60" s="36">
        <f>IF(ISNUMBER([2]CI_Valeur!G49),[2]CI_Valeur!G49,0)-[2]Repart_Import!G49</f>
        <v>0</v>
      </c>
      <c r="J60" s="36">
        <f>IF(ISNUMBER([2]CI_Valeur!H49),[2]CI_Valeur!H49,0)-[2]Repart_Import!H49</f>
        <v>0</v>
      </c>
      <c r="K60" s="36">
        <f>IF(ISNUMBER([2]CI_Valeur!I49),[2]CI_Valeur!I49,0)-[2]Repart_Import!I49</f>
        <v>0</v>
      </c>
      <c r="L60" s="36">
        <f>IF(ISNUMBER([2]CI_Valeur!J49),[2]CI_Valeur!J49,0)-[2]Repart_Import!J49</f>
        <v>0</v>
      </c>
      <c r="M60" s="36">
        <f>IF(ISNUMBER([2]CI_Valeur!K49),[2]CI_Valeur!K49,0)-[2]Repart_Import!K49</f>
        <v>0</v>
      </c>
      <c r="N60" s="36">
        <f>IF(ISNUMBER([2]CI_Valeur!L49),[2]CI_Valeur!L49,0)-[2]Repart_Import!L49</f>
        <v>0</v>
      </c>
      <c r="O60" s="36">
        <f>IF(ISNUMBER([2]CI_Valeur!M49),[2]CI_Valeur!M49,0)-[2]Repart_Import!M49</f>
        <v>0</v>
      </c>
      <c r="P60" s="36">
        <f>IF(ISNUMBER([2]CI_Valeur!N49),[2]CI_Valeur!N49,0)-[2]Repart_Import!N49</f>
        <v>0</v>
      </c>
      <c r="Q60" s="36">
        <f>IF(ISNUMBER([2]CI_Valeur!O49),[2]CI_Valeur!O49,0)-[2]Repart_Import!O49</f>
        <v>0</v>
      </c>
      <c r="R60" s="36">
        <f>IF(ISNUMBER([2]CI_Valeur!P49),[2]CI_Valeur!P49,0)-[2]Repart_Import!P49</f>
        <v>0</v>
      </c>
      <c r="S60" s="36">
        <f>IF(ISNUMBER([2]CI_Valeur!Q49),[2]CI_Valeur!Q49,0)-[2]Repart_Import!Q49</f>
        <v>0</v>
      </c>
      <c r="T60" s="36">
        <f>IF(ISNUMBER([2]CI_Valeur!R49),[2]CI_Valeur!R49,0)-[2]Repart_Import!R49</f>
        <v>0</v>
      </c>
      <c r="U60" s="36">
        <f>IF(ISNUMBER([2]CI_Valeur!S49),[2]CI_Valeur!S49,0)-[2]Repart_Import!S49</f>
        <v>0</v>
      </c>
      <c r="V60" s="36">
        <f>IF(ISNUMBER([2]CI_Valeur!T49),[2]CI_Valeur!T49,0)-[2]Repart_Import!T49</f>
        <v>0</v>
      </c>
      <c r="W60" s="36">
        <f>IF(ISNUMBER([2]CI_Valeur!U49),[2]CI_Valeur!U49,0)-[2]Repart_Import!U49</f>
        <v>0</v>
      </c>
      <c r="X60" s="36">
        <f>IF(ISNUMBER([2]CI_Valeur!V49),[2]CI_Valeur!V49,0)-[2]Repart_Import!V49</f>
        <v>0</v>
      </c>
      <c r="Y60" s="36">
        <f>IF(ISNUMBER([2]CI_Valeur!W49),[2]CI_Valeur!W49,0)-[2]Repart_Import!W49</f>
        <v>0</v>
      </c>
      <c r="Z60" s="36">
        <f>IF(ISNUMBER([2]CI_Valeur!X49),[2]CI_Valeur!X49,0)-[2]Repart_Import!X49</f>
        <v>0</v>
      </c>
      <c r="AA60" s="36">
        <f>IF(ISNUMBER([2]CI_Valeur!Y49),[2]CI_Valeur!Y49,0)-[2]Repart_Import!Y49</f>
        <v>10680</v>
      </c>
      <c r="AB60" s="36">
        <f>IF(ISNUMBER([2]CI_Valeur!Z49),[2]CI_Valeur!Z49,0)-[2]Repart_Import!Z49</f>
        <v>0</v>
      </c>
      <c r="AC60" s="36">
        <f>IF(ISNUMBER([2]CI_Valeur!AA49),[2]CI_Valeur!AA49,0)-[2]Repart_Import!AA49</f>
        <v>0</v>
      </c>
      <c r="AD60" s="36">
        <f>IF(ISNUMBER([2]CI_Valeur!AB49),[2]CI_Valeur!AB49,0)-[2]Repart_Import!AB49</f>
        <v>0</v>
      </c>
      <c r="AE60" s="36">
        <f>IF(ISNUMBER([2]CI_Valeur!AC49),[2]CI_Valeur!AC49,0)-[2]Repart_Import!AC49</f>
        <v>0</v>
      </c>
      <c r="AF60" s="36">
        <f>IF(ISNUMBER([2]CI_Valeur!AD49),[2]CI_Valeur!AD49,0)-[2]Repart_Import!AD49</f>
        <v>0</v>
      </c>
      <c r="AG60" s="36">
        <f>IF(ISNUMBER([2]CI_Valeur!AE49),[2]CI_Valeur!AE49,0)-[2]Repart_Import!AE49</f>
        <v>0</v>
      </c>
      <c r="AH60" s="36">
        <f>IF(ISNUMBER([2]CI_Valeur!AF49),[2]CI_Valeur!AF49,0)-[2]Repart_Import!AF49</f>
        <v>0</v>
      </c>
      <c r="AI60" s="36">
        <f>IF(ISNUMBER([2]CI_Valeur!AG49),[2]CI_Valeur!AG49,0)-[2]Repart_Import!AG49</f>
        <v>0</v>
      </c>
      <c r="AJ60" s="36">
        <f>IF(ISNUMBER([2]CI_Valeur!AH49),[2]CI_Valeur!AH49,0)-[2]Repart_Import!AH49</f>
        <v>0</v>
      </c>
      <c r="AK60" s="36">
        <f>IF(ISNUMBER([2]CI_Valeur!AI49),[2]CI_Valeur!AI49,0)-[2]Repart_Import!AI49</f>
        <v>0</v>
      </c>
      <c r="AL60" s="36">
        <f>IF(ISNUMBER([2]CI_Valeur!AJ49),[2]CI_Valeur!AJ49,0)-[2]Repart_Import!AJ49</f>
        <v>0</v>
      </c>
      <c r="AM60" s="36">
        <f>IF(ISNUMBER([2]CI_Valeur!AK49),[2]CI_Valeur!AK49,0)-[2]Repart_Import!AK49</f>
        <v>0</v>
      </c>
      <c r="AN60" s="36">
        <f>IF(ISNUMBER([2]CI_Valeur!AL49),[2]CI_Valeur!AL49,0)-[2]Repart_Import!AL49</f>
        <v>0</v>
      </c>
      <c r="AO60" s="36">
        <f>IF(ISNUMBER([2]CI_Valeur!AM49),[2]CI_Valeur!AM49,0)-[2]Repart_Import!AM49</f>
        <v>0</v>
      </c>
      <c r="AP60" s="36">
        <f>IF(ISNUMBER([2]CI_Valeur!AN49),[2]CI_Valeur!AN49,0)-[2]Repart_Import!AN49</f>
        <v>0</v>
      </c>
      <c r="AQ60" s="36">
        <f>IF(ISNUMBER([2]CI_Valeur!AO49),[2]CI_Valeur!AO49,0)-[2]Repart_Import!AO49</f>
        <v>0</v>
      </c>
      <c r="AR60" s="36">
        <f>IF(ISNUMBER([2]CI_Valeur!AP49),[2]CI_Valeur!AP49,0)-[2]Repart_Import!AP49</f>
        <v>0</v>
      </c>
      <c r="AS60" s="36">
        <f>IF(ISNUMBER([2]CI_Valeur!AQ49),[2]CI_Valeur!AQ49,0)-[2]Repart_Import!AQ49</f>
        <v>61146</v>
      </c>
      <c r="AT60" s="36">
        <f>IF(ISNUMBER([2]CI_Valeur!AR49),[2]CI_Valeur!AR49,0)-[2]Repart_Import!AR49</f>
        <v>12000</v>
      </c>
      <c r="AU60" s="36">
        <f>IF(ISNUMBER([2]CI_Valeur!AS49),[2]CI_Valeur!AS49,0)-[2]Repart_Import!AS49</f>
        <v>0</v>
      </c>
      <c r="AV60" s="36">
        <f>IF(ISNUMBER([2]CI_Valeur!AT49),[2]CI_Valeur!AT49,0)-[2]Repart_Import!AT49</f>
        <v>0</v>
      </c>
      <c r="AW60" s="36">
        <f>IF(ISNUMBER([2]CI_Valeur!AU49),[2]CI_Valeur!AU49,0)-[2]Repart_Import!AU49</f>
        <v>0</v>
      </c>
      <c r="AX60" s="36">
        <f>IF(ISNUMBER([2]CI_Valeur!AV49),[2]CI_Valeur!AV49,0)-[2]Repart_Import!AV49</f>
        <v>0</v>
      </c>
      <c r="AY60" s="36">
        <f>IF(ISNUMBER([2]CI_Valeur!AW49),[2]CI_Valeur!AW49,0)-[2]Repart_Import!AW49</f>
        <v>0</v>
      </c>
      <c r="AZ60" s="36">
        <f>IF(ISNUMBER([2]CI_Valeur!AX49),[2]CI_Valeur!AX49,0)-[2]Repart_Import!AX49</f>
        <v>0</v>
      </c>
      <c r="BA60" s="36">
        <f>IF(ISNUMBER([2]CI_Valeur!AY49),[2]CI_Valeur!AY49,0)-[2]Repart_Import!AY49</f>
        <v>0</v>
      </c>
      <c r="BB60" s="36">
        <f>IF(ISNUMBER([2]CI_Valeur!AZ49),[2]CI_Valeur!AZ49,0)-[2]Repart_Import!AZ49</f>
        <v>0</v>
      </c>
      <c r="BC60" s="36">
        <f>IF(ISNUMBER([2]CI_Valeur!BA49),[2]CI_Valeur!BA49,0)-[2]Repart_Import!BA49</f>
        <v>0</v>
      </c>
      <c r="BD60" s="36">
        <f>IF(ISNUMBER([2]CI_Valeur!BB49),[2]CI_Valeur!BB49,0)-[2]Repart_Import!BB49</f>
        <v>0</v>
      </c>
      <c r="BE60" s="36">
        <f>IF(ISNUMBER([2]CI_Valeur!BC49),[2]CI_Valeur!BC49,0)-[2]Repart_Import!BC49</f>
        <v>0</v>
      </c>
      <c r="BF60" s="36">
        <f>IF(ISNUMBER([2]CI_Valeur!BD49),[2]CI_Valeur!BD49,0)-[2]Repart_Import!BD49</f>
        <v>0</v>
      </c>
      <c r="BG60" s="36">
        <f>IF(ISNUMBER([2]CI_Valeur!BE49),[2]CI_Valeur!BE49,0)-[2]Repart_Import!BE49</f>
        <v>0</v>
      </c>
      <c r="BH60" s="36">
        <f>IF(ISNUMBER([2]CI_Valeur!BF49),[2]CI_Valeur!BF49,0)-[2]Repart_Import!BF49</f>
        <v>0</v>
      </c>
      <c r="BI60" s="37">
        <f>'[45]Marge TER'!$E$17</f>
        <v>78304.800000000003</v>
      </c>
      <c r="BJ60" s="38">
        <f>'[45]Marge TER'!$E$10</f>
        <v>47400</v>
      </c>
      <c r="BK60" s="39">
        <f>SUM([2]CI_Valeur!B49:BF49)</f>
        <v>83826</v>
      </c>
      <c r="BL60" s="39">
        <f t="shared" si="2"/>
        <v>209530.8</v>
      </c>
      <c r="BM60" s="38">
        <f>'[45]Marge TER'!$K$82</f>
        <v>0</v>
      </c>
      <c r="BN60" s="39">
        <f t="shared" si="3"/>
        <v>0</v>
      </c>
      <c r="BO60" s="40">
        <f t="shared" si="4"/>
        <v>0</v>
      </c>
      <c r="BP60" s="41">
        <v>43</v>
      </c>
      <c r="BQ60" s="40">
        <f t="shared" si="5"/>
        <v>1</v>
      </c>
      <c r="BU60" s="1" t="str">
        <f t="shared" si="1"/>
        <v>50 - Collecte, traitement et élimination des déchets ; récupération</v>
      </c>
    </row>
    <row r="61" spans="3:73" ht="13.5" thickBot="1" x14ac:dyDescent="0.25">
      <c r="C61" s="42" t="s">
        <v>56</v>
      </c>
      <c r="D61" s="36">
        <f>IF(ISNUMBER([2]CI_Valeur!B50),[2]CI_Valeur!B50,0)-[2]Repart_Import!B50</f>
        <v>0</v>
      </c>
      <c r="E61" s="36">
        <f>IF(ISNUMBER([2]CI_Valeur!C50),[2]CI_Valeur!C50,0)-[2]Repart_Import!C50</f>
        <v>0</v>
      </c>
      <c r="F61" s="36">
        <f>IF(ISNUMBER([2]CI_Valeur!D50),[2]CI_Valeur!D50,0)-[2]Repart_Import!D50</f>
        <v>0</v>
      </c>
      <c r="G61" s="36">
        <f>IF(ISNUMBER([2]CI_Valeur!E50),[2]CI_Valeur!E50,0)-[2]Repart_Import!E50</f>
        <v>0</v>
      </c>
      <c r="H61" s="36">
        <f>IF(ISNUMBER([2]CI_Valeur!F50),[2]CI_Valeur!F50,0)-[2]Repart_Import!F50</f>
        <v>0</v>
      </c>
      <c r="I61" s="36">
        <f>IF(ISNUMBER([2]CI_Valeur!G50),[2]CI_Valeur!G50,0)-[2]Repart_Import!G50</f>
        <v>0</v>
      </c>
      <c r="J61" s="36">
        <f>IF(ISNUMBER([2]CI_Valeur!H50),[2]CI_Valeur!H50,0)-[2]Repart_Import!H50</f>
        <v>0</v>
      </c>
      <c r="K61" s="36">
        <f>IF(ISNUMBER([2]CI_Valeur!I50),[2]CI_Valeur!I50,0)-[2]Repart_Import!I50</f>
        <v>0</v>
      </c>
      <c r="L61" s="36">
        <f>IF(ISNUMBER([2]CI_Valeur!J50),[2]CI_Valeur!J50,0)-[2]Repart_Import!J50</f>
        <v>0</v>
      </c>
      <c r="M61" s="36">
        <f>IF(ISNUMBER([2]CI_Valeur!K50),[2]CI_Valeur!K50,0)-[2]Repart_Import!K50</f>
        <v>0</v>
      </c>
      <c r="N61" s="36">
        <f>IF(ISNUMBER([2]CI_Valeur!L50),[2]CI_Valeur!L50,0)-[2]Repart_Import!L50</f>
        <v>0</v>
      </c>
      <c r="O61" s="36">
        <f>IF(ISNUMBER([2]CI_Valeur!M50),[2]CI_Valeur!M50,0)-[2]Repart_Import!M50</f>
        <v>0</v>
      </c>
      <c r="P61" s="36">
        <f>IF(ISNUMBER([2]CI_Valeur!N50),[2]CI_Valeur!N50,0)-[2]Repart_Import!N50</f>
        <v>0</v>
      </c>
      <c r="Q61" s="36">
        <f>IF(ISNUMBER([2]CI_Valeur!O50),[2]CI_Valeur!O50,0)-[2]Repart_Import!O50</f>
        <v>0</v>
      </c>
      <c r="R61" s="36">
        <f>IF(ISNUMBER([2]CI_Valeur!P50),[2]CI_Valeur!P50,0)-[2]Repart_Import!P50</f>
        <v>0</v>
      </c>
      <c r="S61" s="36">
        <f>IF(ISNUMBER([2]CI_Valeur!Q50),[2]CI_Valeur!Q50,0)-[2]Repart_Import!Q50</f>
        <v>0</v>
      </c>
      <c r="T61" s="36">
        <f>IF(ISNUMBER([2]CI_Valeur!R50),[2]CI_Valeur!R50,0)-[2]Repart_Import!R50</f>
        <v>0</v>
      </c>
      <c r="U61" s="36">
        <f>IF(ISNUMBER([2]CI_Valeur!S50),[2]CI_Valeur!S50,0)-[2]Repart_Import!S50</f>
        <v>0</v>
      </c>
      <c r="V61" s="36">
        <f>IF(ISNUMBER([2]CI_Valeur!T50),[2]CI_Valeur!T50,0)-[2]Repart_Import!T50</f>
        <v>0</v>
      </c>
      <c r="W61" s="36">
        <f>IF(ISNUMBER([2]CI_Valeur!U50),[2]CI_Valeur!U50,0)-[2]Repart_Import!U50</f>
        <v>0</v>
      </c>
      <c r="X61" s="36">
        <f>IF(ISNUMBER([2]CI_Valeur!V50),[2]CI_Valeur!V50,0)-[2]Repart_Import!V50</f>
        <v>0</v>
      </c>
      <c r="Y61" s="36">
        <f>IF(ISNUMBER([2]CI_Valeur!W50),[2]CI_Valeur!W50,0)-[2]Repart_Import!W50</f>
        <v>0</v>
      </c>
      <c r="Z61" s="36">
        <f>IF(ISNUMBER([2]CI_Valeur!X50),[2]CI_Valeur!X50,0)-[2]Repart_Import!X50</f>
        <v>0</v>
      </c>
      <c r="AA61" s="36">
        <f>IF(ISNUMBER([2]CI_Valeur!Y50),[2]CI_Valeur!Y50,0)-[2]Repart_Import!Y50</f>
        <v>0</v>
      </c>
      <c r="AB61" s="36">
        <f>IF(ISNUMBER([2]CI_Valeur!Z50),[2]CI_Valeur!Z50,0)-[2]Repart_Import!Z50</f>
        <v>0</v>
      </c>
      <c r="AC61" s="36">
        <f>IF(ISNUMBER([2]CI_Valeur!AA50),[2]CI_Valeur!AA50,0)-[2]Repart_Import!AA50</f>
        <v>0</v>
      </c>
      <c r="AD61" s="36">
        <f>IF(ISNUMBER([2]CI_Valeur!AB50),[2]CI_Valeur!AB50,0)-[2]Repart_Import!AB50</f>
        <v>0</v>
      </c>
      <c r="AE61" s="36">
        <f>IF(ISNUMBER([2]CI_Valeur!AC50),[2]CI_Valeur!AC50,0)-[2]Repart_Import!AC50</f>
        <v>0</v>
      </c>
      <c r="AF61" s="36">
        <f>IF(ISNUMBER([2]CI_Valeur!AD50),[2]CI_Valeur!AD50,0)-[2]Repart_Import!AD50</f>
        <v>0</v>
      </c>
      <c r="AG61" s="36">
        <f>IF(ISNUMBER([2]CI_Valeur!AE50),[2]CI_Valeur!AE50,0)-[2]Repart_Import!AE50</f>
        <v>0</v>
      </c>
      <c r="AH61" s="36">
        <f>IF(ISNUMBER([2]CI_Valeur!AF50),[2]CI_Valeur!AF50,0)-[2]Repart_Import!AF50</f>
        <v>0</v>
      </c>
      <c r="AI61" s="36">
        <f>IF(ISNUMBER([2]CI_Valeur!AG50),[2]CI_Valeur!AG50,0)-[2]Repart_Import!AG50</f>
        <v>0</v>
      </c>
      <c r="AJ61" s="36">
        <f>IF(ISNUMBER([2]CI_Valeur!AH50),[2]CI_Valeur!AH50,0)-[2]Repart_Import!AH50</f>
        <v>0</v>
      </c>
      <c r="AK61" s="36">
        <f>IF(ISNUMBER([2]CI_Valeur!AI50),[2]CI_Valeur!AI50,0)-[2]Repart_Import!AI50</f>
        <v>0</v>
      </c>
      <c r="AL61" s="36">
        <f>IF(ISNUMBER([2]CI_Valeur!AJ50),[2]CI_Valeur!AJ50,0)-[2]Repart_Import!AJ50</f>
        <v>0</v>
      </c>
      <c r="AM61" s="36">
        <f>IF(ISNUMBER([2]CI_Valeur!AK50),[2]CI_Valeur!AK50,0)-[2]Repart_Import!AK50</f>
        <v>0</v>
      </c>
      <c r="AN61" s="36">
        <f>IF(ISNUMBER([2]CI_Valeur!AL50),[2]CI_Valeur!AL50,0)-[2]Repart_Import!AL50</f>
        <v>0</v>
      </c>
      <c r="AO61" s="36">
        <f>IF(ISNUMBER([2]CI_Valeur!AM50),[2]CI_Valeur!AM50,0)-[2]Repart_Import!AM50</f>
        <v>0</v>
      </c>
      <c r="AP61" s="36">
        <f>IF(ISNUMBER([2]CI_Valeur!AN50),[2]CI_Valeur!AN50,0)-[2]Repart_Import!AN50</f>
        <v>0</v>
      </c>
      <c r="AQ61" s="36">
        <f>IF(ISNUMBER([2]CI_Valeur!AO50),[2]CI_Valeur!AO50,0)-[2]Repart_Import!AO50</f>
        <v>0</v>
      </c>
      <c r="AR61" s="36">
        <f>IF(ISNUMBER([2]CI_Valeur!AP50),[2]CI_Valeur!AP50,0)-[2]Repart_Import!AP50</f>
        <v>0</v>
      </c>
      <c r="AS61" s="36">
        <f>IF(ISNUMBER([2]CI_Valeur!AQ50),[2]CI_Valeur!AQ50,0)-[2]Repart_Import!AQ50</f>
        <v>0</v>
      </c>
      <c r="AT61" s="36">
        <f>IF(ISNUMBER([2]CI_Valeur!AR50),[2]CI_Valeur!AR50,0)-[2]Repart_Import!AR50</f>
        <v>0</v>
      </c>
      <c r="AU61" s="36">
        <f>IF(ISNUMBER([2]CI_Valeur!AS50),[2]CI_Valeur!AS50,0)-[2]Repart_Import!AS50</f>
        <v>0</v>
      </c>
      <c r="AV61" s="36">
        <f>IF(ISNUMBER([2]CI_Valeur!AT50),[2]CI_Valeur!AT50,0)-[2]Repart_Import!AT50</f>
        <v>0</v>
      </c>
      <c r="AW61" s="36">
        <f>IF(ISNUMBER([2]CI_Valeur!AU50),[2]CI_Valeur!AU50,0)-[2]Repart_Import!AU50</f>
        <v>0</v>
      </c>
      <c r="AX61" s="36">
        <f>IF(ISNUMBER([2]CI_Valeur!AV50),[2]CI_Valeur!AV50,0)-[2]Repart_Import!AV50</f>
        <v>0</v>
      </c>
      <c r="AY61" s="36">
        <f>IF(ISNUMBER([2]CI_Valeur!AW50),[2]CI_Valeur!AW50,0)-[2]Repart_Import!AW50</f>
        <v>0</v>
      </c>
      <c r="AZ61" s="36">
        <f>IF(ISNUMBER([2]CI_Valeur!AX50),[2]CI_Valeur!AX50,0)-[2]Repart_Import!AX50</f>
        <v>0</v>
      </c>
      <c r="BA61" s="36">
        <f>IF(ISNUMBER([2]CI_Valeur!AY50),[2]CI_Valeur!AY50,0)-[2]Repart_Import!AY50</f>
        <v>0</v>
      </c>
      <c r="BB61" s="36">
        <f>IF(ISNUMBER([2]CI_Valeur!AZ50),[2]CI_Valeur!AZ50,0)-[2]Repart_Import!AZ50</f>
        <v>0</v>
      </c>
      <c r="BC61" s="36">
        <f>IF(ISNUMBER([2]CI_Valeur!BA50),[2]CI_Valeur!BA50,0)-[2]Repart_Import!BA50</f>
        <v>0</v>
      </c>
      <c r="BD61" s="36">
        <f>IF(ISNUMBER([2]CI_Valeur!BB50),[2]CI_Valeur!BB50,0)-[2]Repart_Import!BB50</f>
        <v>0</v>
      </c>
      <c r="BE61" s="36">
        <f>IF(ISNUMBER([2]CI_Valeur!BC50),[2]CI_Valeur!BC50,0)-[2]Repart_Import!BC50</f>
        <v>0</v>
      </c>
      <c r="BF61" s="36">
        <f>IF(ISNUMBER([2]CI_Valeur!BD50),[2]CI_Valeur!BD50,0)-[2]Repart_Import!BD50</f>
        <v>0</v>
      </c>
      <c r="BG61" s="36">
        <f>IF(ISNUMBER([2]CI_Valeur!BE50),[2]CI_Valeur!BE50,0)-[2]Repart_Import!BE50</f>
        <v>0</v>
      </c>
      <c r="BH61" s="36">
        <f>IF(ISNUMBER([2]CI_Valeur!BF50),[2]CI_Valeur!BF50,0)-[2]Repart_Import!BF50</f>
        <v>0</v>
      </c>
      <c r="BI61" s="37">
        <f>'[46]Marge TER'!$E$17</f>
        <v>1659995</v>
      </c>
      <c r="BJ61" s="38">
        <f>'[46]Marge TER'!$E$10</f>
        <v>0</v>
      </c>
      <c r="BK61" s="39">
        <f>SUM([2]CI_Valeur!B50:BF50)</f>
        <v>0</v>
      </c>
      <c r="BL61" s="39">
        <f t="shared" si="2"/>
        <v>1659995</v>
      </c>
      <c r="BM61" s="38">
        <f>'[46]Marge TER'!$K$82</f>
        <v>0</v>
      </c>
      <c r="BN61" s="39">
        <f t="shared" si="3"/>
        <v>0</v>
      </c>
      <c r="BO61" s="40">
        <f t="shared" si="4"/>
        <v>0</v>
      </c>
      <c r="BP61" s="41">
        <v>44</v>
      </c>
      <c r="BQ61" s="40">
        <f t="shared" si="5"/>
        <v>1</v>
      </c>
      <c r="BU61" s="1" t="str">
        <f t="shared" si="1"/>
        <v>51 - Promotion immobilière de bâtiments "bois"</v>
      </c>
    </row>
    <row r="62" spans="3:73" ht="13.5" thickBot="1" x14ac:dyDescent="0.25">
      <c r="C62" s="42" t="s">
        <v>57</v>
      </c>
      <c r="D62" s="36">
        <f>IF(ISNUMBER([2]CI_Valeur!B51),[2]CI_Valeur!B51,0)-[2]Repart_Import!B51</f>
        <v>0</v>
      </c>
      <c r="E62" s="36">
        <f>IF(ISNUMBER([2]CI_Valeur!C51),[2]CI_Valeur!C51,0)-[2]Repart_Import!C51</f>
        <v>0</v>
      </c>
      <c r="F62" s="36">
        <f>IF(ISNUMBER([2]CI_Valeur!D51),[2]CI_Valeur!D51,0)-[2]Repart_Import!D51</f>
        <v>0</v>
      </c>
      <c r="G62" s="36">
        <f>IF(ISNUMBER([2]CI_Valeur!E51),[2]CI_Valeur!E51,0)-[2]Repart_Import!E51</f>
        <v>0</v>
      </c>
      <c r="H62" s="36">
        <f>IF(ISNUMBER([2]CI_Valeur!F51),[2]CI_Valeur!F51,0)-[2]Repart_Import!F51</f>
        <v>0</v>
      </c>
      <c r="I62" s="36">
        <f>IF(ISNUMBER([2]CI_Valeur!G51),[2]CI_Valeur!G51,0)-[2]Repart_Import!G51</f>
        <v>0</v>
      </c>
      <c r="J62" s="36">
        <f>IF(ISNUMBER([2]CI_Valeur!H51),[2]CI_Valeur!H51,0)-[2]Repart_Import!H51</f>
        <v>0</v>
      </c>
      <c r="K62" s="36">
        <f>IF(ISNUMBER([2]CI_Valeur!I51),[2]CI_Valeur!I51,0)-[2]Repart_Import!I51</f>
        <v>0</v>
      </c>
      <c r="L62" s="36">
        <f>IF(ISNUMBER([2]CI_Valeur!J51),[2]CI_Valeur!J51,0)-[2]Repart_Import!J51</f>
        <v>0</v>
      </c>
      <c r="M62" s="36">
        <f>IF(ISNUMBER([2]CI_Valeur!K51),[2]CI_Valeur!K51,0)-[2]Repart_Import!K51</f>
        <v>0</v>
      </c>
      <c r="N62" s="36">
        <f>IF(ISNUMBER([2]CI_Valeur!L51),[2]CI_Valeur!L51,0)-[2]Repart_Import!L51</f>
        <v>0</v>
      </c>
      <c r="O62" s="36">
        <f>IF(ISNUMBER([2]CI_Valeur!M51),[2]CI_Valeur!M51,0)-[2]Repart_Import!M51</f>
        <v>0</v>
      </c>
      <c r="P62" s="36">
        <f>IF(ISNUMBER([2]CI_Valeur!N51),[2]CI_Valeur!N51,0)-[2]Repart_Import!N51</f>
        <v>0</v>
      </c>
      <c r="Q62" s="36">
        <f>IF(ISNUMBER([2]CI_Valeur!O51),[2]CI_Valeur!O51,0)-[2]Repart_Import!O51</f>
        <v>0</v>
      </c>
      <c r="R62" s="36">
        <f>IF(ISNUMBER([2]CI_Valeur!P51),[2]CI_Valeur!P51,0)-[2]Repart_Import!P51</f>
        <v>0</v>
      </c>
      <c r="S62" s="36">
        <f>IF(ISNUMBER([2]CI_Valeur!Q51),[2]CI_Valeur!Q51,0)-[2]Repart_Import!Q51</f>
        <v>0</v>
      </c>
      <c r="T62" s="36">
        <f>IF(ISNUMBER([2]CI_Valeur!R51),[2]CI_Valeur!R51,0)-[2]Repart_Import!R51</f>
        <v>0</v>
      </c>
      <c r="U62" s="36">
        <f>IF(ISNUMBER([2]CI_Valeur!S51),[2]CI_Valeur!S51,0)-[2]Repart_Import!S51</f>
        <v>0</v>
      </c>
      <c r="V62" s="36">
        <f>IF(ISNUMBER([2]CI_Valeur!T51),[2]CI_Valeur!T51,0)-[2]Repart_Import!T51</f>
        <v>0</v>
      </c>
      <c r="W62" s="36">
        <f>IF(ISNUMBER([2]CI_Valeur!U51),[2]CI_Valeur!U51,0)-[2]Repart_Import!U51</f>
        <v>0</v>
      </c>
      <c r="X62" s="36">
        <f>IF(ISNUMBER([2]CI_Valeur!V51),[2]CI_Valeur!V51,0)-[2]Repart_Import!V51</f>
        <v>0</v>
      </c>
      <c r="Y62" s="36">
        <f>IF(ISNUMBER([2]CI_Valeur!W51),[2]CI_Valeur!W51,0)-[2]Repart_Import!W51</f>
        <v>0</v>
      </c>
      <c r="Z62" s="36">
        <f>IF(ISNUMBER([2]CI_Valeur!X51),[2]CI_Valeur!X51,0)-[2]Repart_Import!X51</f>
        <v>0</v>
      </c>
      <c r="AA62" s="36">
        <f>IF(ISNUMBER([2]CI_Valeur!Y51),[2]CI_Valeur!Y51,0)-[2]Repart_Import!Y51</f>
        <v>0</v>
      </c>
      <c r="AB62" s="36">
        <f>IF(ISNUMBER([2]CI_Valeur!Z51),[2]CI_Valeur!Z51,0)-[2]Repart_Import!Z51</f>
        <v>0</v>
      </c>
      <c r="AC62" s="36">
        <f>IF(ISNUMBER([2]CI_Valeur!AA51),[2]CI_Valeur!AA51,0)-[2]Repart_Import!AA51</f>
        <v>0</v>
      </c>
      <c r="AD62" s="36">
        <f>IF(ISNUMBER([2]CI_Valeur!AB51),[2]CI_Valeur!AB51,0)-[2]Repart_Import!AB51</f>
        <v>0</v>
      </c>
      <c r="AE62" s="36">
        <f>IF(ISNUMBER([2]CI_Valeur!AC51),[2]CI_Valeur!AC51,0)-[2]Repart_Import!AC51</f>
        <v>0</v>
      </c>
      <c r="AF62" s="36">
        <f>IF(ISNUMBER([2]CI_Valeur!AD51),[2]CI_Valeur!AD51,0)-[2]Repart_Import!AD51</f>
        <v>0</v>
      </c>
      <c r="AG62" s="36">
        <f>IF(ISNUMBER([2]CI_Valeur!AE51),[2]CI_Valeur!AE51,0)-[2]Repart_Import!AE51</f>
        <v>0</v>
      </c>
      <c r="AH62" s="36">
        <f>IF(ISNUMBER([2]CI_Valeur!AF51),[2]CI_Valeur!AF51,0)-[2]Repart_Import!AF51</f>
        <v>0</v>
      </c>
      <c r="AI62" s="36">
        <f>IF(ISNUMBER([2]CI_Valeur!AG51),[2]CI_Valeur!AG51,0)-[2]Repart_Import!AG51</f>
        <v>0</v>
      </c>
      <c r="AJ62" s="36">
        <f>IF(ISNUMBER([2]CI_Valeur!AH51),[2]CI_Valeur!AH51,0)-[2]Repart_Import!AH51</f>
        <v>0</v>
      </c>
      <c r="AK62" s="36">
        <f>IF(ISNUMBER([2]CI_Valeur!AI51),[2]CI_Valeur!AI51,0)-[2]Repart_Import!AI51</f>
        <v>0</v>
      </c>
      <c r="AL62" s="36">
        <f>IF(ISNUMBER([2]CI_Valeur!AJ51),[2]CI_Valeur!AJ51,0)-[2]Repart_Import!AJ51</f>
        <v>0</v>
      </c>
      <c r="AM62" s="36">
        <f>IF(ISNUMBER([2]CI_Valeur!AK51),[2]CI_Valeur!AK51,0)-[2]Repart_Import!AK51</f>
        <v>0</v>
      </c>
      <c r="AN62" s="36">
        <f>IF(ISNUMBER([2]CI_Valeur!AL51),[2]CI_Valeur!AL51,0)-[2]Repart_Import!AL51</f>
        <v>0</v>
      </c>
      <c r="AO62" s="36">
        <f>IF(ISNUMBER([2]CI_Valeur!AM51),[2]CI_Valeur!AM51,0)-[2]Repart_Import!AM51</f>
        <v>0</v>
      </c>
      <c r="AP62" s="36">
        <f>IF(ISNUMBER([2]CI_Valeur!AN51),[2]CI_Valeur!AN51,0)-[2]Repart_Import!AN51</f>
        <v>0</v>
      </c>
      <c r="AQ62" s="36">
        <f>IF(ISNUMBER([2]CI_Valeur!AO51),[2]CI_Valeur!AO51,0)-[2]Repart_Import!AO51</f>
        <v>0</v>
      </c>
      <c r="AR62" s="36">
        <f>IF(ISNUMBER([2]CI_Valeur!AP51),[2]CI_Valeur!AP51,0)-[2]Repart_Import!AP51</f>
        <v>0</v>
      </c>
      <c r="AS62" s="36">
        <f>IF(ISNUMBER([2]CI_Valeur!AQ51),[2]CI_Valeur!AQ51,0)-[2]Repart_Import!AQ51</f>
        <v>0</v>
      </c>
      <c r="AT62" s="36">
        <f>IF(ISNUMBER([2]CI_Valeur!AR51),[2]CI_Valeur!AR51,0)-[2]Repart_Import!AR51</f>
        <v>0</v>
      </c>
      <c r="AU62" s="36">
        <f>IF(ISNUMBER([2]CI_Valeur!AS51),[2]CI_Valeur!AS51,0)-[2]Repart_Import!AS51</f>
        <v>0</v>
      </c>
      <c r="AV62" s="36">
        <f>IF(ISNUMBER([2]CI_Valeur!AT51),[2]CI_Valeur!AT51,0)-[2]Repart_Import!AT51</f>
        <v>0</v>
      </c>
      <c r="AW62" s="36">
        <f>IF(ISNUMBER([2]CI_Valeur!AU51),[2]CI_Valeur!AU51,0)-[2]Repart_Import!AU51</f>
        <v>0</v>
      </c>
      <c r="AX62" s="36">
        <f>IF(ISNUMBER([2]CI_Valeur!AV51),[2]CI_Valeur!AV51,0)-[2]Repart_Import!AV51</f>
        <v>0</v>
      </c>
      <c r="AY62" s="36">
        <f>IF(ISNUMBER([2]CI_Valeur!AW51),[2]CI_Valeur!AW51,0)-[2]Repart_Import!AW51</f>
        <v>0</v>
      </c>
      <c r="AZ62" s="36">
        <f>IF(ISNUMBER([2]CI_Valeur!AX51),[2]CI_Valeur!AX51,0)-[2]Repart_Import!AX51</f>
        <v>0</v>
      </c>
      <c r="BA62" s="36">
        <f>IF(ISNUMBER([2]CI_Valeur!AY51),[2]CI_Valeur!AY51,0)-[2]Repart_Import!AY51</f>
        <v>0</v>
      </c>
      <c r="BB62" s="36">
        <f>IF(ISNUMBER([2]CI_Valeur!AZ51),[2]CI_Valeur!AZ51,0)-[2]Repart_Import!AZ51</f>
        <v>0</v>
      </c>
      <c r="BC62" s="36">
        <f>IF(ISNUMBER([2]CI_Valeur!BA51),[2]CI_Valeur!BA51,0)-[2]Repart_Import!BA51</f>
        <v>0</v>
      </c>
      <c r="BD62" s="36">
        <f>IF(ISNUMBER([2]CI_Valeur!BB51),[2]CI_Valeur!BB51,0)-[2]Repart_Import!BB51</f>
        <v>0</v>
      </c>
      <c r="BE62" s="36">
        <f>IF(ISNUMBER([2]CI_Valeur!BC51),[2]CI_Valeur!BC51,0)-[2]Repart_Import!BC51</f>
        <v>0</v>
      </c>
      <c r="BF62" s="36">
        <f>IF(ISNUMBER([2]CI_Valeur!BD51),[2]CI_Valeur!BD51,0)-[2]Repart_Import!BD51</f>
        <v>0</v>
      </c>
      <c r="BG62" s="36">
        <f>IF(ISNUMBER([2]CI_Valeur!BE51),[2]CI_Valeur!BE51,0)-[2]Repart_Import!BE51</f>
        <v>0</v>
      </c>
      <c r="BH62" s="36">
        <f>IF(ISNUMBER([2]CI_Valeur!BF51),[2]CI_Valeur!BF51,0)-[2]Repart_Import!BF51</f>
        <v>0</v>
      </c>
      <c r="BI62" s="37">
        <f>'[47]Marge TER'!$E$17</f>
        <v>500408.56324763363</v>
      </c>
      <c r="BJ62" s="38">
        <f>'[47]Marge TER'!$E$10</f>
        <v>0</v>
      </c>
      <c r="BK62" s="39">
        <f>SUM([2]CI_Valeur!B51:BF51)</f>
        <v>0</v>
      </c>
      <c r="BL62" s="39">
        <f t="shared" si="2"/>
        <v>500408.56324763363</v>
      </c>
      <c r="BM62" s="38">
        <f>'[47]Marge TER'!$K$82</f>
        <v>0</v>
      </c>
      <c r="BN62" s="39">
        <f t="shared" si="3"/>
        <v>0</v>
      </c>
      <c r="BO62" s="40">
        <f t="shared" si="4"/>
        <v>0</v>
      </c>
      <c r="BP62" s="41">
        <v>45</v>
      </c>
      <c r="BQ62" s="40">
        <f t="shared" si="5"/>
        <v>1</v>
      </c>
      <c r="BU62" s="1" t="str">
        <f t="shared" si="1"/>
        <v>52 - Génie civil</v>
      </c>
    </row>
    <row r="63" spans="3:73" ht="13.5" thickBot="1" x14ac:dyDescent="0.25">
      <c r="C63" s="42" t="s">
        <v>58</v>
      </c>
      <c r="D63" s="36">
        <f>IF(ISNUMBER([2]CI_Valeur!B52),[2]CI_Valeur!B52,0)-[2]Repart_Import!B52</f>
        <v>0</v>
      </c>
      <c r="E63" s="36">
        <f>IF(ISNUMBER([2]CI_Valeur!C52),[2]CI_Valeur!C52,0)-[2]Repart_Import!C52</f>
        <v>0</v>
      </c>
      <c r="F63" s="36">
        <f>IF(ISNUMBER([2]CI_Valeur!D52),[2]CI_Valeur!D52,0)-[2]Repart_Import!D52</f>
        <v>0</v>
      </c>
      <c r="G63" s="36">
        <f>IF(ISNUMBER([2]CI_Valeur!E52),[2]CI_Valeur!E52,0)-[2]Repart_Import!E52</f>
        <v>0</v>
      </c>
      <c r="H63" s="36">
        <f>IF(ISNUMBER([2]CI_Valeur!F52),[2]CI_Valeur!F52,0)-[2]Repart_Import!F52</f>
        <v>0</v>
      </c>
      <c r="I63" s="36">
        <f>IF(ISNUMBER([2]CI_Valeur!G52),[2]CI_Valeur!G52,0)-[2]Repart_Import!G52</f>
        <v>0</v>
      </c>
      <c r="J63" s="36">
        <f>IF(ISNUMBER([2]CI_Valeur!H52),[2]CI_Valeur!H52,0)-[2]Repart_Import!H52</f>
        <v>0</v>
      </c>
      <c r="K63" s="36">
        <f>IF(ISNUMBER([2]CI_Valeur!I52),[2]CI_Valeur!I52,0)-[2]Repart_Import!I52</f>
        <v>0</v>
      </c>
      <c r="L63" s="36">
        <f>IF(ISNUMBER([2]CI_Valeur!J52),[2]CI_Valeur!J52,0)-[2]Repart_Import!J52</f>
        <v>0</v>
      </c>
      <c r="M63" s="36">
        <f>IF(ISNUMBER([2]CI_Valeur!K52),[2]CI_Valeur!K52,0)-[2]Repart_Import!K52</f>
        <v>0</v>
      </c>
      <c r="N63" s="36">
        <f>IF(ISNUMBER([2]CI_Valeur!L52),[2]CI_Valeur!L52,0)-[2]Repart_Import!L52</f>
        <v>0</v>
      </c>
      <c r="O63" s="36">
        <f>IF(ISNUMBER([2]CI_Valeur!M52),[2]CI_Valeur!M52,0)-[2]Repart_Import!M52</f>
        <v>0</v>
      </c>
      <c r="P63" s="36">
        <f>IF(ISNUMBER([2]CI_Valeur!N52),[2]CI_Valeur!N52,0)-[2]Repart_Import!N52</f>
        <v>0</v>
      </c>
      <c r="Q63" s="36">
        <f>IF(ISNUMBER([2]CI_Valeur!O52),[2]CI_Valeur!O52,0)-[2]Repart_Import!O52</f>
        <v>0</v>
      </c>
      <c r="R63" s="36">
        <f>IF(ISNUMBER([2]CI_Valeur!P52),[2]CI_Valeur!P52,0)-[2]Repart_Import!P52</f>
        <v>0</v>
      </c>
      <c r="S63" s="36">
        <f>IF(ISNUMBER([2]CI_Valeur!Q52),[2]CI_Valeur!Q52,0)-[2]Repart_Import!Q52</f>
        <v>0</v>
      </c>
      <c r="T63" s="36">
        <f>IF(ISNUMBER([2]CI_Valeur!R52),[2]CI_Valeur!R52,0)-[2]Repart_Import!R52</f>
        <v>0</v>
      </c>
      <c r="U63" s="36">
        <f>IF(ISNUMBER([2]CI_Valeur!S52),[2]CI_Valeur!S52,0)-[2]Repart_Import!S52</f>
        <v>0</v>
      </c>
      <c r="V63" s="36">
        <f>IF(ISNUMBER([2]CI_Valeur!T52),[2]CI_Valeur!T52,0)-[2]Repart_Import!T52</f>
        <v>0</v>
      </c>
      <c r="W63" s="36">
        <f>IF(ISNUMBER([2]CI_Valeur!U52),[2]CI_Valeur!U52,0)-[2]Repart_Import!U52</f>
        <v>0</v>
      </c>
      <c r="X63" s="36">
        <f>IF(ISNUMBER([2]CI_Valeur!V52),[2]CI_Valeur!V52,0)-[2]Repart_Import!V52</f>
        <v>0</v>
      </c>
      <c r="Y63" s="36">
        <f>IF(ISNUMBER([2]CI_Valeur!W52),[2]CI_Valeur!W52,0)-[2]Repart_Import!W52</f>
        <v>0</v>
      </c>
      <c r="Z63" s="36">
        <f>IF(ISNUMBER([2]CI_Valeur!X52),[2]CI_Valeur!X52,0)-[2]Repart_Import!X52</f>
        <v>0</v>
      </c>
      <c r="AA63" s="36">
        <f>IF(ISNUMBER([2]CI_Valeur!Y52),[2]CI_Valeur!Y52,0)-[2]Repart_Import!Y52</f>
        <v>0</v>
      </c>
      <c r="AB63" s="36">
        <f>IF(ISNUMBER([2]CI_Valeur!Z52),[2]CI_Valeur!Z52,0)-[2]Repart_Import!Z52</f>
        <v>0</v>
      </c>
      <c r="AC63" s="36">
        <f>IF(ISNUMBER([2]CI_Valeur!AA52),[2]CI_Valeur!AA52,0)-[2]Repart_Import!AA52</f>
        <v>0</v>
      </c>
      <c r="AD63" s="36">
        <f>IF(ISNUMBER([2]CI_Valeur!AB52),[2]CI_Valeur!AB52,0)-[2]Repart_Import!AB52</f>
        <v>0</v>
      </c>
      <c r="AE63" s="36">
        <f>IF(ISNUMBER([2]CI_Valeur!AC52),[2]CI_Valeur!AC52,0)-[2]Repart_Import!AC52</f>
        <v>0</v>
      </c>
      <c r="AF63" s="36">
        <f>IF(ISNUMBER([2]CI_Valeur!AD52),[2]CI_Valeur!AD52,0)-[2]Repart_Import!AD52</f>
        <v>0</v>
      </c>
      <c r="AG63" s="36">
        <f>IF(ISNUMBER([2]CI_Valeur!AE52),[2]CI_Valeur!AE52,0)-[2]Repart_Import!AE52</f>
        <v>0</v>
      </c>
      <c r="AH63" s="36">
        <f>IF(ISNUMBER([2]CI_Valeur!AF52),[2]CI_Valeur!AF52,0)-[2]Repart_Import!AF52</f>
        <v>0</v>
      </c>
      <c r="AI63" s="36">
        <f>IF(ISNUMBER([2]CI_Valeur!AG52),[2]CI_Valeur!AG52,0)-[2]Repart_Import!AG52</f>
        <v>0</v>
      </c>
      <c r="AJ63" s="36">
        <f>IF(ISNUMBER([2]CI_Valeur!AH52),[2]CI_Valeur!AH52,0)-[2]Repart_Import!AH52</f>
        <v>0</v>
      </c>
      <c r="AK63" s="36">
        <f>IF(ISNUMBER([2]CI_Valeur!AI52),[2]CI_Valeur!AI52,0)-[2]Repart_Import!AI52</f>
        <v>0</v>
      </c>
      <c r="AL63" s="36">
        <f>IF(ISNUMBER([2]CI_Valeur!AJ52),[2]CI_Valeur!AJ52,0)-[2]Repart_Import!AJ52</f>
        <v>0</v>
      </c>
      <c r="AM63" s="36">
        <f>IF(ISNUMBER([2]CI_Valeur!AK52),[2]CI_Valeur!AK52,0)-[2]Repart_Import!AK52</f>
        <v>0</v>
      </c>
      <c r="AN63" s="36">
        <f>IF(ISNUMBER([2]CI_Valeur!AL52),[2]CI_Valeur!AL52,0)-[2]Repart_Import!AL52</f>
        <v>0</v>
      </c>
      <c r="AO63" s="36">
        <f>IF(ISNUMBER([2]CI_Valeur!AM52),[2]CI_Valeur!AM52,0)-[2]Repart_Import!AM52</f>
        <v>0</v>
      </c>
      <c r="AP63" s="36">
        <f>IF(ISNUMBER([2]CI_Valeur!AN52),[2]CI_Valeur!AN52,0)-[2]Repart_Import!AN52</f>
        <v>0</v>
      </c>
      <c r="AQ63" s="36">
        <f>IF(ISNUMBER([2]CI_Valeur!AO52),[2]CI_Valeur!AO52,0)-[2]Repart_Import!AO52</f>
        <v>0</v>
      </c>
      <c r="AR63" s="36">
        <f>IF(ISNUMBER([2]CI_Valeur!AP52),[2]CI_Valeur!AP52,0)-[2]Repart_Import!AP52</f>
        <v>0</v>
      </c>
      <c r="AS63" s="36">
        <f>IF(ISNUMBER([2]CI_Valeur!AQ52),[2]CI_Valeur!AQ52,0)-[2]Repart_Import!AQ52</f>
        <v>0</v>
      </c>
      <c r="AT63" s="36">
        <f>IF(ISNUMBER([2]CI_Valeur!AR52),[2]CI_Valeur!AR52,0)-[2]Repart_Import!AR52</f>
        <v>0</v>
      </c>
      <c r="AU63" s="36">
        <f>IF(ISNUMBER([2]CI_Valeur!AS52),[2]CI_Valeur!AS52,0)-[2]Repart_Import!AS52</f>
        <v>0</v>
      </c>
      <c r="AV63" s="36">
        <f>IF(ISNUMBER([2]CI_Valeur!AT52),[2]CI_Valeur!AT52,0)-[2]Repart_Import!AT52</f>
        <v>0</v>
      </c>
      <c r="AW63" s="36">
        <f>IF(ISNUMBER([2]CI_Valeur!AU52),[2]CI_Valeur!AU52,0)-[2]Repart_Import!AU52</f>
        <v>0</v>
      </c>
      <c r="AX63" s="36">
        <f>IF(ISNUMBER([2]CI_Valeur!AV52),[2]CI_Valeur!AV52,0)-[2]Repart_Import!AV52</f>
        <v>0</v>
      </c>
      <c r="AY63" s="36">
        <f>IF(ISNUMBER([2]CI_Valeur!AW52),[2]CI_Valeur!AW52,0)-[2]Repart_Import!AW52</f>
        <v>0</v>
      </c>
      <c r="AZ63" s="36">
        <f>IF(ISNUMBER([2]CI_Valeur!AX52),[2]CI_Valeur!AX52,0)-[2]Repart_Import!AX52</f>
        <v>0</v>
      </c>
      <c r="BA63" s="36">
        <f>IF(ISNUMBER([2]CI_Valeur!AY52),[2]CI_Valeur!AY52,0)-[2]Repart_Import!AY52</f>
        <v>0</v>
      </c>
      <c r="BB63" s="36">
        <f>IF(ISNUMBER([2]CI_Valeur!AZ52),[2]CI_Valeur!AZ52,0)-[2]Repart_Import!AZ52</f>
        <v>0</v>
      </c>
      <c r="BC63" s="36">
        <f>IF(ISNUMBER([2]CI_Valeur!BA52),[2]CI_Valeur!BA52,0)-[2]Repart_Import!BA52</f>
        <v>0</v>
      </c>
      <c r="BD63" s="36">
        <f>IF(ISNUMBER([2]CI_Valeur!BB52),[2]CI_Valeur!BB52,0)-[2]Repart_Import!BB52</f>
        <v>0</v>
      </c>
      <c r="BE63" s="36">
        <f>IF(ISNUMBER([2]CI_Valeur!BC52),[2]CI_Valeur!BC52,0)-[2]Repart_Import!BC52</f>
        <v>0</v>
      </c>
      <c r="BF63" s="36">
        <f>IF(ISNUMBER([2]CI_Valeur!BD52),[2]CI_Valeur!BD52,0)-[2]Repart_Import!BD52</f>
        <v>0</v>
      </c>
      <c r="BG63" s="36">
        <f>IF(ISNUMBER([2]CI_Valeur!BE52),[2]CI_Valeur!BE52,0)-[2]Repart_Import!BE52</f>
        <v>0</v>
      </c>
      <c r="BH63" s="36">
        <f>IF(ISNUMBER([2]CI_Valeur!BF52),[2]CI_Valeur!BF52,0)-[2]Repart_Import!BF52</f>
        <v>0</v>
      </c>
      <c r="BI63" s="37">
        <f>'[48]Marge TER'!$E$17</f>
        <v>87013.99</v>
      </c>
      <c r="BJ63" s="38">
        <f>'[48]Marge TER'!$E$10</f>
        <v>0</v>
      </c>
      <c r="BK63" s="39">
        <f>SUM([2]CI_Valeur!B52:BF52)</f>
        <v>0</v>
      </c>
      <c r="BL63" s="39">
        <f t="shared" si="2"/>
        <v>87013.99</v>
      </c>
      <c r="BM63" s="38">
        <f>'[48]Marge TER'!$K$82</f>
        <v>0</v>
      </c>
      <c r="BN63" s="39">
        <f t="shared" si="3"/>
        <v>2.7943073655478656E-3</v>
      </c>
      <c r="BO63" s="40">
        <f t="shared" si="4"/>
        <v>0</v>
      </c>
      <c r="BP63" s="41">
        <v>46</v>
      </c>
      <c r="BQ63" s="40">
        <f t="shared" si="5"/>
        <v>1</v>
      </c>
      <c r="BU63" s="1" t="str">
        <f t="shared" si="1"/>
        <v>53 - Travaux d'isolation</v>
      </c>
    </row>
    <row r="64" spans="3:73" ht="13.5" thickBot="1" x14ac:dyDescent="0.25">
      <c r="C64" s="42" t="s">
        <v>59</v>
      </c>
      <c r="D64" s="36">
        <f>IF(ISNUMBER([2]CI_Valeur!B53),[2]CI_Valeur!B53,0)-[2]Repart_Import!B53</f>
        <v>0</v>
      </c>
      <c r="E64" s="36">
        <f>IF(ISNUMBER([2]CI_Valeur!C53),[2]CI_Valeur!C53,0)-[2]Repart_Import!C53</f>
        <v>0</v>
      </c>
      <c r="F64" s="36">
        <f>IF(ISNUMBER([2]CI_Valeur!D53),[2]CI_Valeur!D53,0)-[2]Repart_Import!D53</f>
        <v>0</v>
      </c>
      <c r="G64" s="36">
        <f>IF(ISNUMBER([2]CI_Valeur!E53),[2]CI_Valeur!E53,0)-[2]Repart_Import!E53</f>
        <v>0</v>
      </c>
      <c r="H64" s="36">
        <f>IF(ISNUMBER([2]CI_Valeur!F53),[2]CI_Valeur!F53,0)-[2]Repart_Import!F53</f>
        <v>0</v>
      </c>
      <c r="I64" s="36">
        <f>IF(ISNUMBER([2]CI_Valeur!G53),[2]CI_Valeur!G53,0)-[2]Repart_Import!G53</f>
        <v>0</v>
      </c>
      <c r="J64" s="36">
        <f>IF(ISNUMBER([2]CI_Valeur!H53),[2]CI_Valeur!H53,0)-[2]Repart_Import!H53</f>
        <v>0</v>
      </c>
      <c r="K64" s="36">
        <f>IF(ISNUMBER([2]CI_Valeur!I53),[2]CI_Valeur!I53,0)-[2]Repart_Import!I53</f>
        <v>0</v>
      </c>
      <c r="L64" s="36">
        <f>IF(ISNUMBER([2]CI_Valeur!J53),[2]CI_Valeur!J53,0)-[2]Repart_Import!J53</f>
        <v>0</v>
      </c>
      <c r="M64" s="36">
        <f>IF(ISNUMBER([2]CI_Valeur!K53),[2]CI_Valeur!K53,0)-[2]Repart_Import!K53</f>
        <v>0</v>
      </c>
      <c r="N64" s="36">
        <f>IF(ISNUMBER([2]CI_Valeur!L53),[2]CI_Valeur!L53,0)-[2]Repart_Import!L53</f>
        <v>0</v>
      </c>
      <c r="O64" s="36">
        <f>IF(ISNUMBER([2]CI_Valeur!M53),[2]CI_Valeur!M53,0)-[2]Repart_Import!M53</f>
        <v>0</v>
      </c>
      <c r="P64" s="36">
        <f>IF(ISNUMBER([2]CI_Valeur!N53),[2]CI_Valeur!N53,0)-[2]Repart_Import!N53</f>
        <v>0</v>
      </c>
      <c r="Q64" s="36">
        <f>IF(ISNUMBER([2]CI_Valeur!O53),[2]CI_Valeur!O53,0)-[2]Repart_Import!O53</f>
        <v>0</v>
      </c>
      <c r="R64" s="36">
        <f>IF(ISNUMBER([2]CI_Valeur!P53),[2]CI_Valeur!P53,0)-[2]Repart_Import!P53</f>
        <v>0</v>
      </c>
      <c r="S64" s="36">
        <f>IF(ISNUMBER([2]CI_Valeur!Q53),[2]CI_Valeur!Q53,0)-[2]Repart_Import!Q53</f>
        <v>0</v>
      </c>
      <c r="T64" s="36">
        <f>IF(ISNUMBER([2]CI_Valeur!R53),[2]CI_Valeur!R53,0)-[2]Repart_Import!R53</f>
        <v>0</v>
      </c>
      <c r="U64" s="36">
        <f>IF(ISNUMBER([2]CI_Valeur!S53),[2]CI_Valeur!S53,0)-[2]Repart_Import!S53</f>
        <v>0</v>
      </c>
      <c r="V64" s="36">
        <f>IF(ISNUMBER([2]CI_Valeur!T53),[2]CI_Valeur!T53,0)-[2]Repart_Import!T53</f>
        <v>0</v>
      </c>
      <c r="W64" s="36">
        <f>IF(ISNUMBER([2]CI_Valeur!U53),[2]CI_Valeur!U53,0)-[2]Repart_Import!U53</f>
        <v>0</v>
      </c>
      <c r="X64" s="36">
        <f>IF(ISNUMBER([2]CI_Valeur!V53),[2]CI_Valeur!V53,0)-[2]Repart_Import!V53</f>
        <v>0</v>
      </c>
      <c r="Y64" s="36">
        <f>IF(ISNUMBER([2]CI_Valeur!W53),[2]CI_Valeur!W53,0)-[2]Repart_Import!W53</f>
        <v>0</v>
      </c>
      <c r="Z64" s="36">
        <f>IF(ISNUMBER([2]CI_Valeur!X53),[2]CI_Valeur!X53,0)-[2]Repart_Import!X53</f>
        <v>0</v>
      </c>
      <c r="AA64" s="36">
        <f>IF(ISNUMBER([2]CI_Valeur!Y53),[2]CI_Valeur!Y53,0)-[2]Repart_Import!Y53</f>
        <v>0</v>
      </c>
      <c r="AB64" s="36">
        <f>IF(ISNUMBER([2]CI_Valeur!Z53),[2]CI_Valeur!Z53,0)-[2]Repart_Import!Z53</f>
        <v>0</v>
      </c>
      <c r="AC64" s="36">
        <f>IF(ISNUMBER([2]CI_Valeur!AA53),[2]CI_Valeur!AA53,0)-[2]Repart_Import!AA53</f>
        <v>0</v>
      </c>
      <c r="AD64" s="36">
        <f>IF(ISNUMBER([2]CI_Valeur!AB53),[2]CI_Valeur!AB53,0)-[2]Repart_Import!AB53</f>
        <v>0</v>
      </c>
      <c r="AE64" s="36">
        <f>IF(ISNUMBER([2]CI_Valeur!AC53),[2]CI_Valeur!AC53,0)-[2]Repart_Import!AC53</f>
        <v>0</v>
      </c>
      <c r="AF64" s="36">
        <f>IF(ISNUMBER([2]CI_Valeur!AD53),[2]CI_Valeur!AD53,0)-[2]Repart_Import!AD53</f>
        <v>0</v>
      </c>
      <c r="AG64" s="36">
        <f>IF(ISNUMBER([2]CI_Valeur!AE53),[2]CI_Valeur!AE53,0)-[2]Repart_Import!AE53</f>
        <v>0</v>
      </c>
      <c r="AH64" s="36">
        <f>IF(ISNUMBER([2]CI_Valeur!AF53),[2]CI_Valeur!AF53,0)-[2]Repart_Import!AF53</f>
        <v>0</v>
      </c>
      <c r="AI64" s="36">
        <f>IF(ISNUMBER([2]CI_Valeur!AG53),[2]CI_Valeur!AG53,0)-[2]Repart_Import!AG53</f>
        <v>0</v>
      </c>
      <c r="AJ64" s="36">
        <f>IF(ISNUMBER([2]CI_Valeur!AH53),[2]CI_Valeur!AH53,0)-[2]Repart_Import!AH53</f>
        <v>0</v>
      </c>
      <c r="AK64" s="36">
        <f>IF(ISNUMBER([2]CI_Valeur!AI53),[2]CI_Valeur!AI53,0)-[2]Repart_Import!AI53</f>
        <v>0</v>
      </c>
      <c r="AL64" s="36">
        <f>IF(ISNUMBER([2]CI_Valeur!AJ53),[2]CI_Valeur!AJ53,0)-[2]Repart_Import!AJ53</f>
        <v>0</v>
      </c>
      <c r="AM64" s="36">
        <f>IF(ISNUMBER([2]CI_Valeur!AK53),[2]CI_Valeur!AK53,0)-[2]Repart_Import!AK53</f>
        <v>0</v>
      </c>
      <c r="AN64" s="36">
        <f>IF(ISNUMBER([2]CI_Valeur!AL53),[2]CI_Valeur!AL53,0)-[2]Repart_Import!AL53</f>
        <v>0</v>
      </c>
      <c r="AO64" s="36">
        <f>IF(ISNUMBER([2]CI_Valeur!AM53),[2]CI_Valeur!AM53,0)-[2]Repart_Import!AM53</f>
        <v>0</v>
      </c>
      <c r="AP64" s="36">
        <f>IF(ISNUMBER([2]CI_Valeur!AN53),[2]CI_Valeur!AN53,0)-[2]Repart_Import!AN53</f>
        <v>0</v>
      </c>
      <c r="AQ64" s="36">
        <f>IF(ISNUMBER([2]CI_Valeur!AO53),[2]CI_Valeur!AO53,0)-[2]Repart_Import!AO53</f>
        <v>0</v>
      </c>
      <c r="AR64" s="36">
        <f>IF(ISNUMBER([2]CI_Valeur!AP53),[2]CI_Valeur!AP53,0)-[2]Repart_Import!AP53</f>
        <v>0</v>
      </c>
      <c r="AS64" s="36">
        <f>IF(ISNUMBER([2]CI_Valeur!AQ53),[2]CI_Valeur!AQ53,0)-[2]Repart_Import!AQ53</f>
        <v>0</v>
      </c>
      <c r="AT64" s="36">
        <f>IF(ISNUMBER([2]CI_Valeur!AR53),[2]CI_Valeur!AR53,0)-[2]Repart_Import!AR53</f>
        <v>0</v>
      </c>
      <c r="AU64" s="36">
        <f>IF(ISNUMBER([2]CI_Valeur!AS53),[2]CI_Valeur!AS53,0)-[2]Repart_Import!AS53</f>
        <v>0</v>
      </c>
      <c r="AV64" s="36">
        <f>IF(ISNUMBER([2]CI_Valeur!AT53),[2]CI_Valeur!AT53,0)-[2]Repart_Import!AT53</f>
        <v>0</v>
      </c>
      <c r="AW64" s="36">
        <f>IF(ISNUMBER([2]CI_Valeur!AU53),[2]CI_Valeur!AU53,0)-[2]Repart_Import!AU53</f>
        <v>0</v>
      </c>
      <c r="AX64" s="36">
        <f>IF(ISNUMBER([2]CI_Valeur!AV53),[2]CI_Valeur!AV53,0)-[2]Repart_Import!AV53</f>
        <v>0</v>
      </c>
      <c r="AY64" s="36">
        <f>IF(ISNUMBER([2]CI_Valeur!AW53),[2]CI_Valeur!AW53,0)-[2]Repart_Import!AW53</f>
        <v>0</v>
      </c>
      <c r="AZ64" s="36">
        <f>IF(ISNUMBER([2]CI_Valeur!AX53),[2]CI_Valeur!AX53,0)-[2]Repart_Import!AX53</f>
        <v>0</v>
      </c>
      <c r="BA64" s="36">
        <f>IF(ISNUMBER([2]CI_Valeur!AY53),[2]CI_Valeur!AY53,0)-[2]Repart_Import!AY53</f>
        <v>0</v>
      </c>
      <c r="BB64" s="36">
        <f>IF(ISNUMBER([2]CI_Valeur!AZ53),[2]CI_Valeur!AZ53,0)-[2]Repart_Import!AZ53</f>
        <v>0</v>
      </c>
      <c r="BC64" s="36">
        <f>IF(ISNUMBER([2]CI_Valeur!BA53),[2]CI_Valeur!BA53,0)-[2]Repart_Import!BA53</f>
        <v>0</v>
      </c>
      <c r="BD64" s="36">
        <f>IF(ISNUMBER([2]CI_Valeur!BB53),[2]CI_Valeur!BB53,0)-[2]Repart_Import!BB53</f>
        <v>0</v>
      </c>
      <c r="BE64" s="36">
        <f>IF(ISNUMBER([2]CI_Valeur!BC53),[2]CI_Valeur!BC53,0)-[2]Repart_Import!BC53</f>
        <v>0</v>
      </c>
      <c r="BF64" s="36">
        <f>IF(ISNUMBER([2]CI_Valeur!BD53),[2]CI_Valeur!BD53,0)-[2]Repart_Import!BD53</f>
        <v>0</v>
      </c>
      <c r="BG64" s="36">
        <f>IF(ISNUMBER([2]CI_Valeur!BE53),[2]CI_Valeur!BE53,0)-[2]Repart_Import!BE53</f>
        <v>0</v>
      </c>
      <c r="BH64" s="36">
        <f>IF(ISNUMBER([2]CI_Valeur!BF53),[2]CI_Valeur!BF53,0)-[2]Repart_Import!BF53</f>
        <v>0</v>
      </c>
      <c r="BI64" s="37">
        <f>'[49]Marge TER'!$E$17</f>
        <v>13372796.689999999</v>
      </c>
      <c r="BJ64" s="38">
        <f>'[49]Marge TER'!$E$10</f>
        <v>0</v>
      </c>
      <c r="BK64" s="39">
        <f>SUM([2]CI_Valeur!B53:BF53)</f>
        <v>0</v>
      </c>
      <c r="BL64" s="39">
        <f t="shared" si="2"/>
        <v>13372796.689999999</v>
      </c>
      <c r="BM64" s="38">
        <f>'[49]Marge TER'!$K$82</f>
        <v>0</v>
      </c>
      <c r="BN64" s="39">
        <f t="shared" si="3"/>
        <v>-5.6429710239171982E-3</v>
      </c>
      <c r="BO64" s="40">
        <f t="shared" si="4"/>
        <v>0</v>
      </c>
      <c r="BP64" s="41">
        <v>47</v>
      </c>
      <c r="BQ64" s="40">
        <f t="shared" si="5"/>
        <v>1</v>
      </c>
      <c r="BU64" s="1" t="str">
        <f t="shared" si="1"/>
        <v>54 - Travaux de menuiserie bois</v>
      </c>
    </row>
    <row r="65" spans="1:73" ht="13.5" thickBot="1" x14ac:dyDescent="0.25">
      <c r="C65" s="42" t="s">
        <v>60</v>
      </c>
      <c r="D65" s="36">
        <f>IF(ISNUMBER([2]CI_Valeur!B54),[2]CI_Valeur!B54,0)-[2]Repart_Import!B54</f>
        <v>0</v>
      </c>
      <c r="E65" s="36">
        <f>IF(ISNUMBER([2]CI_Valeur!C54),[2]CI_Valeur!C54,0)-[2]Repart_Import!C54</f>
        <v>0</v>
      </c>
      <c r="F65" s="36">
        <f>IF(ISNUMBER([2]CI_Valeur!D54),[2]CI_Valeur!D54,0)-[2]Repart_Import!D54</f>
        <v>0</v>
      </c>
      <c r="G65" s="36">
        <f>IF(ISNUMBER([2]CI_Valeur!E54),[2]CI_Valeur!E54,0)-[2]Repart_Import!E54</f>
        <v>0</v>
      </c>
      <c r="H65" s="36">
        <f>IF(ISNUMBER([2]CI_Valeur!F54),[2]CI_Valeur!F54,0)-[2]Repart_Import!F54</f>
        <v>0</v>
      </c>
      <c r="I65" s="36">
        <f>IF(ISNUMBER([2]CI_Valeur!G54),[2]CI_Valeur!G54,0)-[2]Repart_Import!G54</f>
        <v>0</v>
      </c>
      <c r="J65" s="36">
        <f>IF(ISNUMBER([2]CI_Valeur!H54),[2]CI_Valeur!H54,0)-[2]Repart_Import!H54</f>
        <v>0</v>
      </c>
      <c r="K65" s="36">
        <f>IF(ISNUMBER([2]CI_Valeur!I54),[2]CI_Valeur!I54,0)-[2]Repart_Import!I54</f>
        <v>0</v>
      </c>
      <c r="L65" s="36">
        <f>IF(ISNUMBER([2]CI_Valeur!J54),[2]CI_Valeur!J54,0)-[2]Repart_Import!J54</f>
        <v>0</v>
      </c>
      <c r="M65" s="36">
        <f>IF(ISNUMBER([2]CI_Valeur!K54),[2]CI_Valeur!K54,0)-[2]Repart_Import!K54</f>
        <v>0</v>
      </c>
      <c r="N65" s="36">
        <f>IF(ISNUMBER([2]CI_Valeur!L54),[2]CI_Valeur!L54,0)-[2]Repart_Import!L54</f>
        <v>0</v>
      </c>
      <c r="O65" s="36">
        <f>IF(ISNUMBER([2]CI_Valeur!M54),[2]CI_Valeur!M54,0)-[2]Repart_Import!M54</f>
        <v>0</v>
      </c>
      <c r="P65" s="36">
        <f>IF(ISNUMBER([2]CI_Valeur!N54),[2]CI_Valeur!N54,0)-[2]Repart_Import!N54</f>
        <v>0</v>
      </c>
      <c r="Q65" s="36">
        <f>IF(ISNUMBER([2]CI_Valeur!O54),[2]CI_Valeur!O54,0)-[2]Repart_Import!O54</f>
        <v>0</v>
      </c>
      <c r="R65" s="36">
        <f>IF(ISNUMBER([2]CI_Valeur!P54),[2]CI_Valeur!P54,0)-[2]Repart_Import!P54</f>
        <v>0</v>
      </c>
      <c r="S65" s="36">
        <f>IF(ISNUMBER([2]CI_Valeur!Q54),[2]CI_Valeur!Q54,0)-[2]Repart_Import!Q54</f>
        <v>0</v>
      </c>
      <c r="T65" s="36">
        <f>IF(ISNUMBER([2]CI_Valeur!R54),[2]CI_Valeur!R54,0)-[2]Repart_Import!R54</f>
        <v>0</v>
      </c>
      <c r="U65" s="36">
        <f>IF(ISNUMBER([2]CI_Valeur!S54),[2]CI_Valeur!S54,0)-[2]Repart_Import!S54</f>
        <v>0</v>
      </c>
      <c r="V65" s="36">
        <f>IF(ISNUMBER([2]CI_Valeur!T54),[2]CI_Valeur!T54,0)-[2]Repart_Import!T54</f>
        <v>0</v>
      </c>
      <c r="W65" s="36">
        <f>IF(ISNUMBER([2]CI_Valeur!U54),[2]CI_Valeur!U54,0)-[2]Repart_Import!U54</f>
        <v>0</v>
      </c>
      <c r="X65" s="36">
        <f>IF(ISNUMBER([2]CI_Valeur!V54),[2]CI_Valeur!V54,0)-[2]Repart_Import!V54</f>
        <v>0</v>
      </c>
      <c r="Y65" s="36">
        <f>IF(ISNUMBER([2]CI_Valeur!W54),[2]CI_Valeur!W54,0)-[2]Repart_Import!W54</f>
        <v>0</v>
      </c>
      <c r="Z65" s="36">
        <f>IF(ISNUMBER([2]CI_Valeur!X54),[2]CI_Valeur!X54,0)-[2]Repart_Import!X54</f>
        <v>0</v>
      </c>
      <c r="AA65" s="36">
        <f>IF(ISNUMBER([2]CI_Valeur!Y54),[2]CI_Valeur!Y54,0)-[2]Repart_Import!Y54</f>
        <v>0</v>
      </c>
      <c r="AB65" s="36">
        <f>IF(ISNUMBER([2]CI_Valeur!Z54),[2]CI_Valeur!Z54,0)-[2]Repart_Import!Z54</f>
        <v>0</v>
      </c>
      <c r="AC65" s="36">
        <f>IF(ISNUMBER([2]CI_Valeur!AA54),[2]CI_Valeur!AA54,0)-[2]Repart_Import!AA54</f>
        <v>0</v>
      </c>
      <c r="AD65" s="36">
        <f>IF(ISNUMBER([2]CI_Valeur!AB54),[2]CI_Valeur!AB54,0)-[2]Repart_Import!AB54</f>
        <v>0</v>
      </c>
      <c r="AE65" s="36">
        <f>IF(ISNUMBER([2]CI_Valeur!AC54),[2]CI_Valeur!AC54,0)-[2]Repart_Import!AC54</f>
        <v>0</v>
      </c>
      <c r="AF65" s="36">
        <f>IF(ISNUMBER([2]CI_Valeur!AD54),[2]CI_Valeur!AD54,0)-[2]Repart_Import!AD54</f>
        <v>0</v>
      </c>
      <c r="AG65" s="36">
        <f>IF(ISNUMBER([2]CI_Valeur!AE54),[2]CI_Valeur!AE54,0)-[2]Repart_Import!AE54</f>
        <v>0</v>
      </c>
      <c r="AH65" s="36">
        <f>IF(ISNUMBER([2]CI_Valeur!AF54),[2]CI_Valeur!AF54,0)-[2]Repart_Import!AF54</f>
        <v>0</v>
      </c>
      <c r="AI65" s="36">
        <f>IF(ISNUMBER([2]CI_Valeur!AG54),[2]CI_Valeur!AG54,0)-[2]Repart_Import!AG54</f>
        <v>0</v>
      </c>
      <c r="AJ65" s="36">
        <f>IF(ISNUMBER([2]CI_Valeur!AH54),[2]CI_Valeur!AH54,0)-[2]Repart_Import!AH54</f>
        <v>0</v>
      </c>
      <c r="AK65" s="36">
        <f>IF(ISNUMBER([2]CI_Valeur!AI54),[2]CI_Valeur!AI54,0)-[2]Repart_Import!AI54</f>
        <v>0</v>
      </c>
      <c r="AL65" s="36">
        <f>IF(ISNUMBER([2]CI_Valeur!AJ54),[2]CI_Valeur!AJ54,0)-[2]Repart_Import!AJ54</f>
        <v>0</v>
      </c>
      <c r="AM65" s="36">
        <f>IF(ISNUMBER([2]CI_Valeur!AK54),[2]CI_Valeur!AK54,0)-[2]Repart_Import!AK54</f>
        <v>0</v>
      </c>
      <c r="AN65" s="36">
        <f>IF(ISNUMBER([2]CI_Valeur!AL54),[2]CI_Valeur!AL54,0)-[2]Repart_Import!AL54</f>
        <v>0</v>
      </c>
      <c r="AO65" s="36">
        <f>IF(ISNUMBER([2]CI_Valeur!AM54),[2]CI_Valeur!AM54,0)-[2]Repart_Import!AM54</f>
        <v>0</v>
      </c>
      <c r="AP65" s="36">
        <f>IF(ISNUMBER([2]CI_Valeur!AN54),[2]CI_Valeur!AN54,0)-[2]Repart_Import!AN54</f>
        <v>0</v>
      </c>
      <c r="AQ65" s="36">
        <f>IF(ISNUMBER([2]CI_Valeur!AO54),[2]CI_Valeur!AO54,0)-[2]Repart_Import!AO54</f>
        <v>0</v>
      </c>
      <c r="AR65" s="36">
        <f>IF(ISNUMBER([2]CI_Valeur!AP54),[2]CI_Valeur!AP54,0)-[2]Repart_Import!AP54</f>
        <v>0</v>
      </c>
      <c r="AS65" s="36">
        <f>IF(ISNUMBER([2]CI_Valeur!AQ54),[2]CI_Valeur!AQ54,0)-[2]Repart_Import!AQ54</f>
        <v>0</v>
      </c>
      <c r="AT65" s="36">
        <f>IF(ISNUMBER([2]CI_Valeur!AR54),[2]CI_Valeur!AR54,0)-[2]Repart_Import!AR54</f>
        <v>0</v>
      </c>
      <c r="AU65" s="36">
        <f>IF(ISNUMBER([2]CI_Valeur!AS54),[2]CI_Valeur!AS54,0)-[2]Repart_Import!AS54</f>
        <v>0</v>
      </c>
      <c r="AV65" s="36">
        <f>IF(ISNUMBER([2]CI_Valeur!AT54),[2]CI_Valeur!AT54,0)-[2]Repart_Import!AT54</f>
        <v>0</v>
      </c>
      <c r="AW65" s="36">
        <f>IF(ISNUMBER([2]CI_Valeur!AU54),[2]CI_Valeur!AU54,0)-[2]Repart_Import!AU54</f>
        <v>0</v>
      </c>
      <c r="AX65" s="36">
        <f>IF(ISNUMBER([2]CI_Valeur!AV54),[2]CI_Valeur!AV54,0)-[2]Repart_Import!AV54</f>
        <v>0</v>
      </c>
      <c r="AY65" s="36">
        <f>IF(ISNUMBER([2]CI_Valeur!AW54),[2]CI_Valeur!AW54,0)-[2]Repart_Import!AW54</f>
        <v>0</v>
      </c>
      <c r="AZ65" s="36">
        <f>IF(ISNUMBER([2]CI_Valeur!AX54),[2]CI_Valeur!AX54,0)-[2]Repart_Import!AX54</f>
        <v>0</v>
      </c>
      <c r="BA65" s="36">
        <f>IF(ISNUMBER([2]CI_Valeur!AY54),[2]CI_Valeur!AY54,0)-[2]Repart_Import!AY54</f>
        <v>0</v>
      </c>
      <c r="BB65" s="36">
        <f>IF(ISNUMBER([2]CI_Valeur!AZ54),[2]CI_Valeur!AZ54,0)-[2]Repart_Import!AZ54</f>
        <v>0</v>
      </c>
      <c r="BC65" s="36">
        <f>IF(ISNUMBER([2]CI_Valeur!BA54),[2]CI_Valeur!BA54,0)-[2]Repart_Import!BA54</f>
        <v>0</v>
      </c>
      <c r="BD65" s="36">
        <f>IF(ISNUMBER([2]CI_Valeur!BB54),[2]CI_Valeur!BB54,0)-[2]Repart_Import!BB54</f>
        <v>0</v>
      </c>
      <c r="BE65" s="36">
        <f>IF(ISNUMBER([2]CI_Valeur!BC54),[2]CI_Valeur!BC54,0)-[2]Repart_Import!BC54</f>
        <v>0</v>
      </c>
      <c r="BF65" s="36">
        <f>IF(ISNUMBER([2]CI_Valeur!BD54),[2]CI_Valeur!BD54,0)-[2]Repart_Import!BD54</f>
        <v>0</v>
      </c>
      <c r="BG65" s="36">
        <f>IF(ISNUMBER([2]CI_Valeur!BE54),[2]CI_Valeur!BE54,0)-[2]Repart_Import!BE54</f>
        <v>0</v>
      </c>
      <c r="BH65" s="36">
        <f>IF(ISNUMBER([2]CI_Valeur!BF54),[2]CI_Valeur!BF54,0)-[2]Repart_Import!BF54</f>
        <v>0</v>
      </c>
      <c r="BI65" s="37">
        <f>'[50]Marge TER'!$E$17</f>
        <v>2006129.34</v>
      </c>
      <c r="BJ65" s="38">
        <f>'[50]Marge TER'!$E$10</f>
        <v>0</v>
      </c>
      <c r="BK65" s="39">
        <f>SUM([2]CI_Valeur!B54:BF54)</f>
        <v>0</v>
      </c>
      <c r="BL65" s="39">
        <f t="shared" si="2"/>
        <v>2006129.34</v>
      </c>
      <c r="BM65" s="38">
        <f>'[50]Marge TER'!$K$82</f>
        <v>0</v>
      </c>
      <c r="BN65" s="39">
        <f t="shared" si="3"/>
        <v>7.3041748255491257E-3</v>
      </c>
      <c r="BO65" s="40">
        <f t="shared" si="4"/>
        <v>0</v>
      </c>
      <c r="BP65" s="41">
        <v>48</v>
      </c>
      <c r="BQ65" s="40">
        <f t="shared" si="5"/>
        <v>1</v>
      </c>
      <c r="BU65" s="1" t="str">
        <f t="shared" si="1"/>
        <v>55 - Agencement de lieux de vente</v>
      </c>
    </row>
    <row r="66" spans="1:73" ht="13.5" thickBot="1" x14ac:dyDescent="0.25">
      <c r="C66" s="42" t="s">
        <v>61</v>
      </c>
      <c r="D66" s="36">
        <f>IF(ISNUMBER([2]CI_Valeur!B55),[2]CI_Valeur!B55,0)-[2]Repart_Import!B55</f>
        <v>0</v>
      </c>
      <c r="E66" s="36">
        <f>IF(ISNUMBER([2]CI_Valeur!C55),[2]CI_Valeur!C55,0)-[2]Repart_Import!C55</f>
        <v>0</v>
      </c>
      <c r="F66" s="36">
        <f>IF(ISNUMBER([2]CI_Valeur!D55),[2]CI_Valeur!D55,0)-[2]Repart_Import!D55</f>
        <v>0</v>
      </c>
      <c r="G66" s="36">
        <f>IF(ISNUMBER([2]CI_Valeur!E55),[2]CI_Valeur!E55,0)-[2]Repart_Import!E55</f>
        <v>0</v>
      </c>
      <c r="H66" s="36">
        <f>IF(ISNUMBER([2]CI_Valeur!F55),[2]CI_Valeur!F55,0)-[2]Repart_Import!F55</f>
        <v>0</v>
      </c>
      <c r="I66" s="36">
        <f>IF(ISNUMBER([2]CI_Valeur!G55),[2]CI_Valeur!G55,0)-[2]Repart_Import!G55</f>
        <v>0</v>
      </c>
      <c r="J66" s="36">
        <f>IF(ISNUMBER([2]CI_Valeur!H55),[2]CI_Valeur!H55,0)-[2]Repart_Import!H55</f>
        <v>0</v>
      </c>
      <c r="K66" s="36">
        <f>IF(ISNUMBER([2]CI_Valeur!I55),[2]CI_Valeur!I55,0)-[2]Repart_Import!I55</f>
        <v>0</v>
      </c>
      <c r="L66" s="36">
        <f>IF(ISNUMBER([2]CI_Valeur!J55),[2]CI_Valeur!J55,0)-[2]Repart_Import!J55</f>
        <v>0</v>
      </c>
      <c r="M66" s="36">
        <f>IF(ISNUMBER([2]CI_Valeur!K55),[2]CI_Valeur!K55,0)-[2]Repart_Import!K55</f>
        <v>0</v>
      </c>
      <c r="N66" s="36">
        <f>IF(ISNUMBER([2]CI_Valeur!L55),[2]CI_Valeur!L55,0)-[2]Repart_Import!L55</f>
        <v>0</v>
      </c>
      <c r="O66" s="36">
        <f>IF(ISNUMBER([2]CI_Valeur!M55),[2]CI_Valeur!M55,0)-[2]Repart_Import!M55</f>
        <v>0</v>
      </c>
      <c r="P66" s="36">
        <f>IF(ISNUMBER([2]CI_Valeur!N55),[2]CI_Valeur!N55,0)-[2]Repart_Import!N55</f>
        <v>0</v>
      </c>
      <c r="Q66" s="36">
        <f>IF(ISNUMBER([2]CI_Valeur!O55),[2]CI_Valeur!O55,0)-[2]Repart_Import!O55</f>
        <v>0</v>
      </c>
      <c r="R66" s="36">
        <f>IF(ISNUMBER([2]CI_Valeur!P55),[2]CI_Valeur!P55,0)-[2]Repart_Import!P55</f>
        <v>0</v>
      </c>
      <c r="S66" s="36">
        <f>IF(ISNUMBER([2]CI_Valeur!Q55),[2]CI_Valeur!Q55,0)-[2]Repart_Import!Q55</f>
        <v>0</v>
      </c>
      <c r="T66" s="36">
        <f>IF(ISNUMBER([2]CI_Valeur!R55),[2]CI_Valeur!R55,0)-[2]Repart_Import!R55</f>
        <v>0</v>
      </c>
      <c r="U66" s="36">
        <f>IF(ISNUMBER([2]CI_Valeur!S55),[2]CI_Valeur!S55,0)-[2]Repart_Import!S55</f>
        <v>0</v>
      </c>
      <c r="V66" s="36">
        <f>IF(ISNUMBER([2]CI_Valeur!T55),[2]CI_Valeur!T55,0)-[2]Repart_Import!T55</f>
        <v>0</v>
      </c>
      <c r="W66" s="36">
        <f>IF(ISNUMBER([2]CI_Valeur!U55),[2]CI_Valeur!U55,0)-[2]Repart_Import!U55</f>
        <v>0</v>
      </c>
      <c r="X66" s="36">
        <f>IF(ISNUMBER([2]CI_Valeur!V55),[2]CI_Valeur!V55,0)-[2]Repart_Import!V55</f>
        <v>0</v>
      </c>
      <c r="Y66" s="36">
        <f>IF(ISNUMBER([2]CI_Valeur!W55),[2]CI_Valeur!W55,0)-[2]Repart_Import!W55</f>
        <v>0</v>
      </c>
      <c r="Z66" s="36">
        <f>IF(ISNUMBER([2]CI_Valeur!X55),[2]CI_Valeur!X55,0)-[2]Repart_Import!X55</f>
        <v>0</v>
      </c>
      <c r="AA66" s="36">
        <f>IF(ISNUMBER([2]CI_Valeur!Y55),[2]CI_Valeur!Y55,0)-[2]Repart_Import!Y55</f>
        <v>0</v>
      </c>
      <c r="AB66" s="36">
        <f>IF(ISNUMBER([2]CI_Valeur!Z55),[2]CI_Valeur!Z55,0)-[2]Repart_Import!Z55</f>
        <v>0</v>
      </c>
      <c r="AC66" s="36">
        <f>IF(ISNUMBER([2]CI_Valeur!AA55),[2]CI_Valeur!AA55,0)-[2]Repart_Import!AA55</f>
        <v>0</v>
      </c>
      <c r="AD66" s="36">
        <f>IF(ISNUMBER([2]CI_Valeur!AB55),[2]CI_Valeur!AB55,0)-[2]Repart_Import!AB55</f>
        <v>0</v>
      </c>
      <c r="AE66" s="36">
        <f>IF(ISNUMBER([2]CI_Valeur!AC55),[2]CI_Valeur!AC55,0)-[2]Repart_Import!AC55</f>
        <v>0</v>
      </c>
      <c r="AF66" s="36">
        <f>IF(ISNUMBER([2]CI_Valeur!AD55),[2]CI_Valeur!AD55,0)-[2]Repart_Import!AD55</f>
        <v>0</v>
      </c>
      <c r="AG66" s="36">
        <f>IF(ISNUMBER([2]CI_Valeur!AE55),[2]CI_Valeur!AE55,0)-[2]Repart_Import!AE55</f>
        <v>0</v>
      </c>
      <c r="AH66" s="36">
        <f>IF(ISNUMBER([2]CI_Valeur!AF55),[2]CI_Valeur!AF55,0)-[2]Repart_Import!AF55</f>
        <v>0</v>
      </c>
      <c r="AI66" s="36">
        <f>IF(ISNUMBER([2]CI_Valeur!AG55),[2]CI_Valeur!AG55,0)-[2]Repart_Import!AG55</f>
        <v>0</v>
      </c>
      <c r="AJ66" s="36">
        <f>IF(ISNUMBER([2]CI_Valeur!AH55),[2]CI_Valeur!AH55,0)-[2]Repart_Import!AH55</f>
        <v>0</v>
      </c>
      <c r="AK66" s="36">
        <f>IF(ISNUMBER([2]CI_Valeur!AI55),[2]CI_Valeur!AI55,0)-[2]Repart_Import!AI55</f>
        <v>0</v>
      </c>
      <c r="AL66" s="36">
        <f>IF(ISNUMBER([2]CI_Valeur!AJ55),[2]CI_Valeur!AJ55,0)-[2]Repart_Import!AJ55</f>
        <v>0</v>
      </c>
      <c r="AM66" s="36">
        <f>IF(ISNUMBER([2]CI_Valeur!AK55),[2]CI_Valeur!AK55,0)-[2]Repart_Import!AK55</f>
        <v>0</v>
      </c>
      <c r="AN66" s="36">
        <f>IF(ISNUMBER([2]CI_Valeur!AL55),[2]CI_Valeur!AL55,0)-[2]Repart_Import!AL55</f>
        <v>0</v>
      </c>
      <c r="AO66" s="36">
        <f>IF(ISNUMBER([2]CI_Valeur!AM55),[2]CI_Valeur!AM55,0)-[2]Repart_Import!AM55</f>
        <v>0</v>
      </c>
      <c r="AP66" s="36">
        <f>IF(ISNUMBER([2]CI_Valeur!AN55),[2]CI_Valeur!AN55,0)-[2]Repart_Import!AN55</f>
        <v>0</v>
      </c>
      <c r="AQ66" s="36">
        <f>IF(ISNUMBER([2]CI_Valeur!AO55),[2]CI_Valeur!AO55,0)-[2]Repart_Import!AO55</f>
        <v>0</v>
      </c>
      <c r="AR66" s="36">
        <f>IF(ISNUMBER([2]CI_Valeur!AP55),[2]CI_Valeur!AP55,0)-[2]Repart_Import!AP55</f>
        <v>0</v>
      </c>
      <c r="AS66" s="36">
        <f>IF(ISNUMBER([2]CI_Valeur!AQ55),[2]CI_Valeur!AQ55,0)-[2]Repart_Import!AQ55</f>
        <v>0</v>
      </c>
      <c r="AT66" s="36">
        <f>IF(ISNUMBER([2]CI_Valeur!AR55),[2]CI_Valeur!AR55,0)-[2]Repart_Import!AR55</f>
        <v>0</v>
      </c>
      <c r="AU66" s="36">
        <f>IF(ISNUMBER([2]CI_Valeur!AS55),[2]CI_Valeur!AS55,0)-[2]Repart_Import!AS55</f>
        <v>0</v>
      </c>
      <c r="AV66" s="36">
        <f>IF(ISNUMBER([2]CI_Valeur!AT55),[2]CI_Valeur!AT55,0)-[2]Repart_Import!AT55</f>
        <v>0</v>
      </c>
      <c r="AW66" s="36">
        <f>IF(ISNUMBER([2]CI_Valeur!AU55),[2]CI_Valeur!AU55,0)-[2]Repart_Import!AU55</f>
        <v>0</v>
      </c>
      <c r="AX66" s="36">
        <f>IF(ISNUMBER([2]CI_Valeur!AV55),[2]CI_Valeur!AV55,0)-[2]Repart_Import!AV55</f>
        <v>0</v>
      </c>
      <c r="AY66" s="36">
        <f>IF(ISNUMBER([2]CI_Valeur!AW55),[2]CI_Valeur!AW55,0)-[2]Repart_Import!AW55</f>
        <v>0</v>
      </c>
      <c r="AZ66" s="36">
        <f>IF(ISNUMBER([2]CI_Valeur!AX55),[2]CI_Valeur!AX55,0)-[2]Repart_Import!AX55</f>
        <v>0</v>
      </c>
      <c r="BA66" s="36">
        <f>IF(ISNUMBER([2]CI_Valeur!AY55),[2]CI_Valeur!AY55,0)-[2]Repart_Import!AY55</f>
        <v>0</v>
      </c>
      <c r="BB66" s="36">
        <f>IF(ISNUMBER([2]CI_Valeur!AZ55),[2]CI_Valeur!AZ55,0)-[2]Repart_Import!AZ55</f>
        <v>0</v>
      </c>
      <c r="BC66" s="36">
        <f>IF(ISNUMBER([2]CI_Valeur!BA55),[2]CI_Valeur!BA55,0)-[2]Repart_Import!BA55</f>
        <v>0</v>
      </c>
      <c r="BD66" s="36">
        <f>IF(ISNUMBER([2]CI_Valeur!BB55),[2]CI_Valeur!BB55,0)-[2]Repart_Import!BB55</f>
        <v>0</v>
      </c>
      <c r="BE66" s="36">
        <f>IF(ISNUMBER([2]CI_Valeur!BC55),[2]CI_Valeur!BC55,0)-[2]Repart_Import!BC55</f>
        <v>0</v>
      </c>
      <c r="BF66" s="36">
        <f>IF(ISNUMBER([2]CI_Valeur!BD55),[2]CI_Valeur!BD55,0)-[2]Repart_Import!BD55</f>
        <v>0</v>
      </c>
      <c r="BG66" s="36">
        <f>IF(ISNUMBER([2]CI_Valeur!BE55),[2]CI_Valeur!BE55,0)-[2]Repart_Import!BE55</f>
        <v>0</v>
      </c>
      <c r="BH66" s="36">
        <f>IF(ISNUMBER([2]CI_Valeur!BF55),[2]CI_Valeur!BF55,0)-[2]Repart_Import!BF55</f>
        <v>0</v>
      </c>
      <c r="BI66" s="37">
        <f>'[51]Marge TER'!$E$17</f>
        <v>367256.4</v>
      </c>
      <c r="BJ66" s="38">
        <f>'[51]Marge TER'!$E$10</f>
        <v>0</v>
      </c>
      <c r="BK66" s="39">
        <f>SUM([2]CI_Valeur!B55:BF55)</f>
        <v>0</v>
      </c>
      <c r="BL66" s="39">
        <f t="shared" si="2"/>
        <v>367256.4</v>
      </c>
      <c r="BM66" s="38">
        <f>'[51]Marge TER'!$K$82</f>
        <v>0</v>
      </c>
      <c r="BN66" s="39">
        <f t="shared" si="3"/>
        <v>6.9301891489885747E-3</v>
      </c>
      <c r="BO66" s="40">
        <f t="shared" si="4"/>
        <v>0</v>
      </c>
      <c r="BP66" s="41">
        <v>49</v>
      </c>
      <c r="BQ66" s="40">
        <f t="shared" si="5"/>
        <v>1</v>
      </c>
      <c r="BU66" s="1" t="str">
        <f t="shared" si="1"/>
        <v>56 - Travaux de revêtement des sols et des murs</v>
      </c>
    </row>
    <row r="67" spans="1:73" ht="13.5" thickBot="1" x14ac:dyDescent="0.25">
      <c r="C67" s="42" t="s">
        <v>62</v>
      </c>
      <c r="D67" s="36">
        <f>IF(ISNUMBER([2]CI_Valeur!B56),[2]CI_Valeur!B56,0)-[2]Repart_Import!B56</f>
        <v>0</v>
      </c>
      <c r="E67" s="36">
        <f>IF(ISNUMBER([2]CI_Valeur!C56),[2]CI_Valeur!C56,0)-[2]Repart_Import!C56</f>
        <v>0</v>
      </c>
      <c r="F67" s="36">
        <f>IF(ISNUMBER([2]CI_Valeur!D56),[2]CI_Valeur!D56,0)-[2]Repart_Import!D56</f>
        <v>0</v>
      </c>
      <c r="G67" s="36">
        <f>IF(ISNUMBER([2]CI_Valeur!E56),[2]CI_Valeur!E56,0)-[2]Repart_Import!E56</f>
        <v>0</v>
      </c>
      <c r="H67" s="36">
        <f>IF(ISNUMBER([2]CI_Valeur!F56),[2]CI_Valeur!F56,0)-[2]Repart_Import!F56</f>
        <v>0</v>
      </c>
      <c r="I67" s="36">
        <f>IF(ISNUMBER([2]CI_Valeur!G56),[2]CI_Valeur!G56,0)-[2]Repart_Import!G56</f>
        <v>0</v>
      </c>
      <c r="J67" s="36">
        <f>IF(ISNUMBER([2]CI_Valeur!H56),[2]CI_Valeur!H56,0)-[2]Repart_Import!H56</f>
        <v>0</v>
      </c>
      <c r="K67" s="36">
        <f>IF(ISNUMBER([2]CI_Valeur!I56),[2]CI_Valeur!I56,0)-[2]Repart_Import!I56</f>
        <v>0</v>
      </c>
      <c r="L67" s="36">
        <f>IF(ISNUMBER([2]CI_Valeur!J56),[2]CI_Valeur!J56,0)-[2]Repart_Import!J56</f>
        <v>0</v>
      </c>
      <c r="M67" s="36">
        <f>IF(ISNUMBER([2]CI_Valeur!K56),[2]CI_Valeur!K56,0)-[2]Repart_Import!K56</f>
        <v>0</v>
      </c>
      <c r="N67" s="36">
        <f>IF(ISNUMBER([2]CI_Valeur!L56),[2]CI_Valeur!L56,0)-[2]Repart_Import!L56</f>
        <v>0</v>
      </c>
      <c r="O67" s="36">
        <f>IF(ISNUMBER([2]CI_Valeur!M56),[2]CI_Valeur!M56,0)-[2]Repart_Import!M56</f>
        <v>0</v>
      </c>
      <c r="P67" s="36">
        <f>IF(ISNUMBER([2]CI_Valeur!N56),[2]CI_Valeur!N56,0)-[2]Repart_Import!N56</f>
        <v>0</v>
      </c>
      <c r="Q67" s="36">
        <f>IF(ISNUMBER([2]CI_Valeur!O56),[2]CI_Valeur!O56,0)-[2]Repart_Import!O56</f>
        <v>0</v>
      </c>
      <c r="R67" s="36">
        <f>IF(ISNUMBER([2]CI_Valeur!P56),[2]CI_Valeur!P56,0)-[2]Repart_Import!P56</f>
        <v>0</v>
      </c>
      <c r="S67" s="36">
        <f>IF(ISNUMBER([2]CI_Valeur!Q56),[2]CI_Valeur!Q56,0)-[2]Repart_Import!Q56</f>
        <v>0</v>
      </c>
      <c r="T67" s="36">
        <f>IF(ISNUMBER([2]CI_Valeur!R56),[2]CI_Valeur!R56,0)-[2]Repart_Import!R56</f>
        <v>0</v>
      </c>
      <c r="U67" s="36">
        <f>IF(ISNUMBER([2]CI_Valeur!S56),[2]CI_Valeur!S56,0)-[2]Repart_Import!S56</f>
        <v>0</v>
      </c>
      <c r="V67" s="36">
        <f>IF(ISNUMBER([2]CI_Valeur!T56),[2]CI_Valeur!T56,0)-[2]Repart_Import!T56</f>
        <v>0</v>
      </c>
      <c r="W67" s="36">
        <f>IF(ISNUMBER([2]CI_Valeur!U56),[2]CI_Valeur!U56,0)-[2]Repart_Import!U56</f>
        <v>0</v>
      </c>
      <c r="X67" s="36">
        <f>IF(ISNUMBER([2]CI_Valeur!V56),[2]CI_Valeur!V56,0)-[2]Repart_Import!V56</f>
        <v>0</v>
      </c>
      <c r="Y67" s="36">
        <f>IF(ISNUMBER([2]CI_Valeur!W56),[2]CI_Valeur!W56,0)-[2]Repart_Import!W56</f>
        <v>0</v>
      </c>
      <c r="Z67" s="36">
        <f>IF(ISNUMBER([2]CI_Valeur!X56),[2]CI_Valeur!X56,0)-[2]Repart_Import!X56</f>
        <v>0</v>
      </c>
      <c r="AA67" s="36">
        <f>IF(ISNUMBER([2]CI_Valeur!Y56),[2]CI_Valeur!Y56,0)-[2]Repart_Import!Y56</f>
        <v>0</v>
      </c>
      <c r="AB67" s="36">
        <f>IF(ISNUMBER([2]CI_Valeur!Z56),[2]CI_Valeur!Z56,0)-[2]Repart_Import!Z56</f>
        <v>0</v>
      </c>
      <c r="AC67" s="36">
        <f>IF(ISNUMBER([2]CI_Valeur!AA56),[2]CI_Valeur!AA56,0)-[2]Repart_Import!AA56</f>
        <v>0</v>
      </c>
      <c r="AD67" s="36">
        <f>IF(ISNUMBER([2]CI_Valeur!AB56),[2]CI_Valeur!AB56,0)-[2]Repart_Import!AB56</f>
        <v>0</v>
      </c>
      <c r="AE67" s="36">
        <f>IF(ISNUMBER([2]CI_Valeur!AC56),[2]CI_Valeur!AC56,0)-[2]Repart_Import!AC56</f>
        <v>0</v>
      </c>
      <c r="AF67" s="36">
        <f>IF(ISNUMBER([2]CI_Valeur!AD56),[2]CI_Valeur!AD56,0)-[2]Repart_Import!AD56</f>
        <v>0</v>
      </c>
      <c r="AG67" s="36">
        <f>IF(ISNUMBER([2]CI_Valeur!AE56),[2]CI_Valeur!AE56,0)-[2]Repart_Import!AE56</f>
        <v>0</v>
      </c>
      <c r="AH67" s="36">
        <f>IF(ISNUMBER([2]CI_Valeur!AF56),[2]CI_Valeur!AF56,0)-[2]Repart_Import!AF56</f>
        <v>0</v>
      </c>
      <c r="AI67" s="36">
        <f>IF(ISNUMBER([2]CI_Valeur!AG56),[2]CI_Valeur!AG56,0)-[2]Repart_Import!AG56</f>
        <v>0</v>
      </c>
      <c r="AJ67" s="36">
        <f>IF(ISNUMBER([2]CI_Valeur!AH56),[2]CI_Valeur!AH56,0)-[2]Repart_Import!AH56</f>
        <v>0</v>
      </c>
      <c r="AK67" s="36">
        <f>IF(ISNUMBER([2]CI_Valeur!AI56),[2]CI_Valeur!AI56,0)-[2]Repart_Import!AI56</f>
        <v>0</v>
      </c>
      <c r="AL67" s="36">
        <f>IF(ISNUMBER([2]CI_Valeur!AJ56),[2]CI_Valeur!AJ56,0)-[2]Repart_Import!AJ56</f>
        <v>0</v>
      </c>
      <c r="AM67" s="36">
        <f>IF(ISNUMBER([2]CI_Valeur!AK56),[2]CI_Valeur!AK56,0)-[2]Repart_Import!AK56</f>
        <v>0</v>
      </c>
      <c r="AN67" s="36">
        <f>IF(ISNUMBER([2]CI_Valeur!AL56),[2]CI_Valeur!AL56,0)-[2]Repart_Import!AL56</f>
        <v>0</v>
      </c>
      <c r="AO67" s="36">
        <f>IF(ISNUMBER([2]CI_Valeur!AM56),[2]CI_Valeur!AM56,0)-[2]Repart_Import!AM56</f>
        <v>0</v>
      </c>
      <c r="AP67" s="36">
        <f>IF(ISNUMBER([2]CI_Valeur!AN56),[2]CI_Valeur!AN56,0)-[2]Repart_Import!AN56</f>
        <v>0</v>
      </c>
      <c r="AQ67" s="36">
        <f>IF(ISNUMBER([2]CI_Valeur!AO56),[2]CI_Valeur!AO56,0)-[2]Repart_Import!AO56</f>
        <v>0</v>
      </c>
      <c r="AR67" s="36">
        <f>IF(ISNUMBER([2]CI_Valeur!AP56),[2]CI_Valeur!AP56,0)-[2]Repart_Import!AP56</f>
        <v>0</v>
      </c>
      <c r="AS67" s="36">
        <f>IF(ISNUMBER([2]CI_Valeur!AQ56),[2]CI_Valeur!AQ56,0)-[2]Repart_Import!AQ56</f>
        <v>0</v>
      </c>
      <c r="AT67" s="36">
        <f>IF(ISNUMBER([2]CI_Valeur!AR56),[2]CI_Valeur!AR56,0)-[2]Repart_Import!AR56</f>
        <v>0</v>
      </c>
      <c r="AU67" s="36">
        <f>IF(ISNUMBER([2]CI_Valeur!AS56),[2]CI_Valeur!AS56,0)-[2]Repart_Import!AS56</f>
        <v>0</v>
      </c>
      <c r="AV67" s="36">
        <f>IF(ISNUMBER([2]CI_Valeur!AT56),[2]CI_Valeur!AT56,0)-[2]Repart_Import!AT56</f>
        <v>0</v>
      </c>
      <c r="AW67" s="36">
        <f>IF(ISNUMBER([2]CI_Valeur!AU56),[2]CI_Valeur!AU56,0)-[2]Repart_Import!AU56</f>
        <v>0</v>
      </c>
      <c r="AX67" s="36">
        <f>IF(ISNUMBER([2]CI_Valeur!AV56),[2]CI_Valeur!AV56,0)-[2]Repart_Import!AV56</f>
        <v>0</v>
      </c>
      <c r="AY67" s="36">
        <f>IF(ISNUMBER([2]CI_Valeur!AW56),[2]CI_Valeur!AW56,0)-[2]Repart_Import!AW56</f>
        <v>0</v>
      </c>
      <c r="AZ67" s="36">
        <f>IF(ISNUMBER([2]CI_Valeur!AX56),[2]CI_Valeur!AX56,0)-[2]Repart_Import!AX56</f>
        <v>0</v>
      </c>
      <c r="BA67" s="36">
        <f>IF(ISNUMBER([2]CI_Valeur!AY56),[2]CI_Valeur!AY56,0)-[2]Repart_Import!AY56</f>
        <v>0</v>
      </c>
      <c r="BB67" s="36">
        <f>IF(ISNUMBER([2]CI_Valeur!AZ56),[2]CI_Valeur!AZ56,0)-[2]Repart_Import!AZ56</f>
        <v>0</v>
      </c>
      <c r="BC67" s="36">
        <f>IF(ISNUMBER([2]CI_Valeur!BA56),[2]CI_Valeur!BA56,0)-[2]Repart_Import!BA56</f>
        <v>0</v>
      </c>
      <c r="BD67" s="36">
        <f>IF(ISNUMBER([2]CI_Valeur!BB56),[2]CI_Valeur!BB56,0)-[2]Repart_Import!BB56</f>
        <v>0</v>
      </c>
      <c r="BE67" s="36">
        <f>IF(ISNUMBER([2]CI_Valeur!BC56),[2]CI_Valeur!BC56,0)-[2]Repart_Import!BC56</f>
        <v>0</v>
      </c>
      <c r="BF67" s="36">
        <f>IF(ISNUMBER([2]CI_Valeur!BD56),[2]CI_Valeur!BD56,0)-[2]Repart_Import!BD56</f>
        <v>0</v>
      </c>
      <c r="BG67" s="36">
        <f>IF(ISNUMBER([2]CI_Valeur!BE56),[2]CI_Valeur!BE56,0)-[2]Repart_Import!BE56</f>
        <v>0</v>
      </c>
      <c r="BH67" s="36">
        <f>IF(ISNUMBER([2]CI_Valeur!BF56),[2]CI_Valeur!BF56,0)-[2]Repart_Import!BF56</f>
        <v>0</v>
      </c>
      <c r="BI67" s="37">
        <f>'[52]Marge TER'!$E$17</f>
        <v>5544712.6267670533</v>
      </c>
      <c r="BJ67" s="38">
        <f>'[52]Marge TER'!$E$10</f>
        <v>0</v>
      </c>
      <c r="BK67" s="39">
        <f>SUM([2]CI_Valeur!B56:BF56)</f>
        <v>0</v>
      </c>
      <c r="BL67" s="39">
        <f t="shared" si="2"/>
        <v>5544712.6267670533</v>
      </c>
      <c r="BM67" s="38">
        <f>'[52]Marge TER'!$K$82</f>
        <v>0</v>
      </c>
      <c r="BN67" s="39">
        <f t="shared" si="3"/>
        <v>0</v>
      </c>
      <c r="BO67" s="40">
        <f t="shared" si="4"/>
        <v>0</v>
      </c>
      <c r="BP67" s="41">
        <v>50</v>
      </c>
      <c r="BQ67" s="40">
        <f t="shared" si="5"/>
        <v>1</v>
      </c>
      <c r="BU67" s="1" t="str">
        <f t="shared" si="1"/>
        <v>57 - Travaux de charpente</v>
      </c>
    </row>
    <row r="68" spans="1:73" ht="13.5" thickBot="1" x14ac:dyDescent="0.25">
      <c r="C68" s="42" t="s">
        <v>63</v>
      </c>
      <c r="D68" s="36">
        <f>IF(ISNUMBER([2]CI_Valeur!B57),[2]CI_Valeur!B57,0)-[2]Repart_Import!B57</f>
        <v>0</v>
      </c>
      <c r="E68" s="36">
        <f>IF(ISNUMBER([2]CI_Valeur!C57),[2]CI_Valeur!C57,0)-[2]Repart_Import!C57</f>
        <v>0</v>
      </c>
      <c r="F68" s="36">
        <f>IF(ISNUMBER([2]CI_Valeur!D57),[2]CI_Valeur!D57,0)-[2]Repart_Import!D57</f>
        <v>0</v>
      </c>
      <c r="G68" s="36">
        <f>IF(ISNUMBER([2]CI_Valeur!E57),[2]CI_Valeur!E57,0)-[2]Repart_Import!E57</f>
        <v>0</v>
      </c>
      <c r="H68" s="36">
        <f>IF(ISNUMBER([2]CI_Valeur!F57),[2]CI_Valeur!F57,0)-[2]Repart_Import!F57</f>
        <v>0</v>
      </c>
      <c r="I68" s="36">
        <f>IF(ISNUMBER([2]CI_Valeur!G57),[2]CI_Valeur!G57,0)-[2]Repart_Import!G57</f>
        <v>0</v>
      </c>
      <c r="J68" s="36">
        <f>IF(ISNUMBER([2]CI_Valeur!H57),[2]CI_Valeur!H57,0)-[2]Repart_Import!H57</f>
        <v>0</v>
      </c>
      <c r="K68" s="36">
        <f>IF(ISNUMBER([2]CI_Valeur!I57),[2]CI_Valeur!I57,0)-[2]Repart_Import!I57</f>
        <v>0</v>
      </c>
      <c r="L68" s="36">
        <f>IF(ISNUMBER([2]CI_Valeur!J57),[2]CI_Valeur!J57,0)-[2]Repart_Import!J57</f>
        <v>0</v>
      </c>
      <c r="M68" s="36">
        <f>IF(ISNUMBER([2]CI_Valeur!K57),[2]CI_Valeur!K57,0)-[2]Repart_Import!K57</f>
        <v>0</v>
      </c>
      <c r="N68" s="36">
        <f>IF(ISNUMBER([2]CI_Valeur!L57),[2]CI_Valeur!L57,0)-[2]Repart_Import!L57</f>
        <v>0</v>
      </c>
      <c r="O68" s="36">
        <f>IF(ISNUMBER([2]CI_Valeur!M57),[2]CI_Valeur!M57,0)-[2]Repart_Import!M57</f>
        <v>0</v>
      </c>
      <c r="P68" s="36">
        <f>IF(ISNUMBER([2]CI_Valeur!N57),[2]CI_Valeur!N57,0)-[2]Repart_Import!N57</f>
        <v>0</v>
      </c>
      <c r="Q68" s="36">
        <f>IF(ISNUMBER([2]CI_Valeur!O57),[2]CI_Valeur!O57,0)-[2]Repart_Import!O57</f>
        <v>0</v>
      </c>
      <c r="R68" s="36">
        <f>IF(ISNUMBER([2]CI_Valeur!P57),[2]CI_Valeur!P57,0)-[2]Repart_Import!P57</f>
        <v>0</v>
      </c>
      <c r="S68" s="36">
        <f>IF(ISNUMBER([2]CI_Valeur!Q57),[2]CI_Valeur!Q57,0)-[2]Repart_Import!Q57</f>
        <v>0</v>
      </c>
      <c r="T68" s="36">
        <f>IF(ISNUMBER([2]CI_Valeur!R57),[2]CI_Valeur!R57,0)-[2]Repart_Import!R57</f>
        <v>0</v>
      </c>
      <c r="U68" s="36">
        <f>IF(ISNUMBER([2]CI_Valeur!S57),[2]CI_Valeur!S57,0)-[2]Repart_Import!S57</f>
        <v>0</v>
      </c>
      <c r="V68" s="36">
        <f>IF(ISNUMBER([2]CI_Valeur!T57),[2]CI_Valeur!T57,0)-[2]Repart_Import!T57</f>
        <v>0</v>
      </c>
      <c r="W68" s="36">
        <f>IF(ISNUMBER([2]CI_Valeur!U57),[2]CI_Valeur!U57,0)-[2]Repart_Import!U57</f>
        <v>0</v>
      </c>
      <c r="X68" s="36">
        <f>IF(ISNUMBER([2]CI_Valeur!V57),[2]CI_Valeur!V57,0)-[2]Repart_Import!V57</f>
        <v>0</v>
      </c>
      <c r="Y68" s="36">
        <f>IF(ISNUMBER([2]CI_Valeur!W57),[2]CI_Valeur!W57,0)-[2]Repart_Import!W57</f>
        <v>0</v>
      </c>
      <c r="Z68" s="36">
        <f>IF(ISNUMBER([2]CI_Valeur!X57),[2]CI_Valeur!X57,0)-[2]Repart_Import!X57</f>
        <v>0</v>
      </c>
      <c r="AA68" s="36">
        <f>IF(ISNUMBER([2]CI_Valeur!Y57),[2]CI_Valeur!Y57,0)-[2]Repart_Import!Y57</f>
        <v>0</v>
      </c>
      <c r="AB68" s="36">
        <f>IF(ISNUMBER([2]CI_Valeur!Z57),[2]CI_Valeur!Z57,0)-[2]Repart_Import!Z57</f>
        <v>0</v>
      </c>
      <c r="AC68" s="36">
        <f>IF(ISNUMBER([2]CI_Valeur!AA57),[2]CI_Valeur!AA57,0)-[2]Repart_Import!AA57</f>
        <v>0</v>
      </c>
      <c r="AD68" s="36">
        <f>IF(ISNUMBER([2]CI_Valeur!AB57),[2]CI_Valeur!AB57,0)-[2]Repart_Import!AB57</f>
        <v>0</v>
      </c>
      <c r="AE68" s="36">
        <f>IF(ISNUMBER([2]CI_Valeur!AC57),[2]CI_Valeur!AC57,0)-[2]Repart_Import!AC57</f>
        <v>0</v>
      </c>
      <c r="AF68" s="36">
        <f>IF(ISNUMBER([2]CI_Valeur!AD57),[2]CI_Valeur!AD57,0)-[2]Repart_Import!AD57</f>
        <v>0</v>
      </c>
      <c r="AG68" s="36">
        <f>IF(ISNUMBER([2]CI_Valeur!AE57),[2]CI_Valeur!AE57,0)-[2]Repart_Import!AE57</f>
        <v>0</v>
      </c>
      <c r="AH68" s="36">
        <f>IF(ISNUMBER([2]CI_Valeur!AF57),[2]CI_Valeur!AF57,0)-[2]Repart_Import!AF57</f>
        <v>0</v>
      </c>
      <c r="AI68" s="36">
        <f>IF(ISNUMBER([2]CI_Valeur!AG57),[2]CI_Valeur!AG57,0)-[2]Repart_Import!AG57</f>
        <v>0</v>
      </c>
      <c r="AJ68" s="36">
        <f>IF(ISNUMBER([2]CI_Valeur!AH57),[2]CI_Valeur!AH57,0)-[2]Repart_Import!AH57</f>
        <v>0</v>
      </c>
      <c r="AK68" s="36">
        <f>IF(ISNUMBER([2]CI_Valeur!AI57),[2]CI_Valeur!AI57,0)-[2]Repart_Import!AI57</f>
        <v>0</v>
      </c>
      <c r="AL68" s="36">
        <f>IF(ISNUMBER([2]CI_Valeur!AJ57),[2]CI_Valeur!AJ57,0)-[2]Repart_Import!AJ57</f>
        <v>0</v>
      </c>
      <c r="AM68" s="36">
        <f>IF(ISNUMBER([2]CI_Valeur!AK57),[2]CI_Valeur!AK57,0)-[2]Repart_Import!AK57</f>
        <v>0</v>
      </c>
      <c r="AN68" s="36">
        <f>IF(ISNUMBER([2]CI_Valeur!AL57),[2]CI_Valeur!AL57,0)-[2]Repart_Import!AL57</f>
        <v>0</v>
      </c>
      <c r="AO68" s="36">
        <f>IF(ISNUMBER([2]CI_Valeur!AM57),[2]CI_Valeur!AM57,0)-[2]Repart_Import!AM57</f>
        <v>0</v>
      </c>
      <c r="AP68" s="36">
        <f>IF(ISNUMBER([2]CI_Valeur!AN57),[2]CI_Valeur!AN57,0)-[2]Repart_Import!AN57</f>
        <v>0</v>
      </c>
      <c r="AQ68" s="36">
        <f>IF(ISNUMBER([2]CI_Valeur!AO57),[2]CI_Valeur!AO57,0)-[2]Repart_Import!AO57</f>
        <v>0</v>
      </c>
      <c r="AR68" s="36">
        <f>IF(ISNUMBER([2]CI_Valeur!AP57),[2]CI_Valeur!AP57,0)-[2]Repart_Import!AP57</f>
        <v>0</v>
      </c>
      <c r="AS68" s="36">
        <f>IF(ISNUMBER([2]CI_Valeur!AQ57),[2]CI_Valeur!AQ57,0)-[2]Repart_Import!AQ57</f>
        <v>0</v>
      </c>
      <c r="AT68" s="36">
        <f>IF(ISNUMBER([2]CI_Valeur!AR57),[2]CI_Valeur!AR57,0)-[2]Repart_Import!AR57</f>
        <v>0</v>
      </c>
      <c r="AU68" s="36">
        <f>IF(ISNUMBER([2]CI_Valeur!AS57),[2]CI_Valeur!AS57,0)-[2]Repart_Import!AS57</f>
        <v>0</v>
      </c>
      <c r="AV68" s="36">
        <f>IF(ISNUMBER([2]CI_Valeur!AT57),[2]CI_Valeur!AT57,0)-[2]Repart_Import!AT57</f>
        <v>0</v>
      </c>
      <c r="AW68" s="36">
        <f>IF(ISNUMBER([2]CI_Valeur!AU57),[2]CI_Valeur!AU57,0)-[2]Repart_Import!AU57</f>
        <v>0</v>
      </c>
      <c r="AX68" s="36">
        <f>IF(ISNUMBER([2]CI_Valeur!AV57),[2]CI_Valeur!AV57,0)-[2]Repart_Import!AV57</f>
        <v>0</v>
      </c>
      <c r="AY68" s="36">
        <f>IF(ISNUMBER([2]CI_Valeur!AW57),[2]CI_Valeur!AW57,0)-[2]Repart_Import!AW57</f>
        <v>0</v>
      </c>
      <c r="AZ68" s="36">
        <f>IF(ISNUMBER([2]CI_Valeur!AX57),[2]CI_Valeur!AX57,0)-[2]Repart_Import!AX57</f>
        <v>0</v>
      </c>
      <c r="BA68" s="36">
        <f>IF(ISNUMBER([2]CI_Valeur!AY57),[2]CI_Valeur!AY57,0)-[2]Repart_Import!AY57</f>
        <v>0</v>
      </c>
      <c r="BB68" s="36">
        <f>IF(ISNUMBER([2]CI_Valeur!AZ57),[2]CI_Valeur!AZ57,0)-[2]Repart_Import!AZ57</f>
        <v>0</v>
      </c>
      <c r="BC68" s="36">
        <f>IF(ISNUMBER([2]CI_Valeur!BA57),[2]CI_Valeur!BA57,0)-[2]Repart_Import!BA57</f>
        <v>0</v>
      </c>
      <c r="BD68" s="36">
        <f>IF(ISNUMBER([2]CI_Valeur!BB57),[2]CI_Valeur!BB57,0)-[2]Repart_Import!BB57</f>
        <v>0</v>
      </c>
      <c r="BE68" s="36">
        <f>IF(ISNUMBER([2]CI_Valeur!BC57),[2]CI_Valeur!BC57,0)-[2]Repart_Import!BC57</f>
        <v>0</v>
      </c>
      <c r="BF68" s="36">
        <f>IF(ISNUMBER([2]CI_Valeur!BD57),[2]CI_Valeur!BD57,0)-[2]Repart_Import!BD57</f>
        <v>0</v>
      </c>
      <c r="BG68" s="36">
        <f>IF(ISNUMBER([2]CI_Valeur!BE57),[2]CI_Valeur!BE57,0)-[2]Repart_Import!BE57</f>
        <v>0</v>
      </c>
      <c r="BH68" s="36">
        <f>IF(ISNUMBER([2]CI_Valeur!BF57),[2]CI_Valeur!BF57,0)-[2]Repart_Import!BF57</f>
        <v>0</v>
      </c>
      <c r="BI68" s="37">
        <f>'[53]Marge TER'!$E$17</f>
        <v>811112.86</v>
      </c>
      <c r="BJ68" s="38">
        <f>'[53]Marge TER'!$E$10</f>
        <v>0</v>
      </c>
      <c r="BK68" s="39">
        <f>SUM([2]CI_Valeur!B57:BF57)</f>
        <v>0</v>
      </c>
      <c r="BL68" s="39">
        <f t="shared" si="2"/>
        <v>811112.86</v>
      </c>
      <c r="BM68" s="38">
        <f>'[53]Marge TER'!$K$82</f>
        <v>0</v>
      </c>
      <c r="BN68" s="39">
        <f t="shared" si="3"/>
        <v>6.1190007254481316E-3</v>
      </c>
      <c r="BO68" s="40">
        <f t="shared" si="4"/>
        <v>0</v>
      </c>
      <c r="BP68" s="41">
        <v>51</v>
      </c>
      <c r="BQ68" s="40">
        <f t="shared" si="5"/>
        <v>1</v>
      </c>
      <c r="BU68" s="1" t="str">
        <f t="shared" si="1"/>
        <v>58 - Travaux de couverture par éléments</v>
      </c>
    </row>
    <row r="69" spans="1:73" ht="13.5" thickBot="1" x14ac:dyDescent="0.25">
      <c r="C69" s="42" t="s">
        <v>64</v>
      </c>
      <c r="D69" s="36">
        <f>IF(ISNUMBER([2]CI_Valeur!B58),[2]CI_Valeur!B58,0)-[2]Repart_Import!B58</f>
        <v>0</v>
      </c>
      <c r="E69" s="36">
        <f>IF(ISNUMBER([2]CI_Valeur!C58),[2]CI_Valeur!C58,0)-[2]Repart_Import!C58</f>
        <v>0</v>
      </c>
      <c r="F69" s="36">
        <f>IF(ISNUMBER([2]CI_Valeur!D58),[2]CI_Valeur!D58,0)-[2]Repart_Import!D58</f>
        <v>0</v>
      </c>
      <c r="G69" s="36">
        <f>IF(ISNUMBER([2]CI_Valeur!E58),[2]CI_Valeur!E58,0)-[2]Repart_Import!E58</f>
        <v>0</v>
      </c>
      <c r="H69" s="36">
        <f>IF(ISNUMBER([2]CI_Valeur!F58),[2]CI_Valeur!F58,0)-[2]Repart_Import!F58</f>
        <v>0</v>
      </c>
      <c r="I69" s="36">
        <f>IF(ISNUMBER([2]CI_Valeur!G58),[2]CI_Valeur!G58,0)-[2]Repart_Import!G58</f>
        <v>0</v>
      </c>
      <c r="J69" s="36">
        <f>IF(ISNUMBER([2]CI_Valeur!H58),[2]CI_Valeur!H58,0)-[2]Repart_Import!H58</f>
        <v>0</v>
      </c>
      <c r="K69" s="36">
        <f>IF(ISNUMBER([2]CI_Valeur!I58),[2]CI_Valeur!I58,0)-[2]Repart_Import!I58</f>
        <v>0</v>
      </c>
      <c r="L69" s="36">
        <f>IF(ISNUMBER([2]CI_Valeur!J58),[2]CI_Valeur!J58,0)-[2]Repart_Import!J58</f>
        <v>0</v>
      </c>
      <c r="M69" s="36">
        <f>IF(ISNUMBER([2]CI_Valeur!K58),[2]CI_Valeur!K58,0)-[2]Repart_Import!K58</f>
        <v>0</v>
      </c>
      <c r="N69" s="36">
        <f>IF(ISNUMBER([2]CI_Valeur!L58),[2]CI_Valeur!L58,0)-[2]Repart_Import!L58</f>
        <v>0</v>
      </c>
      <c r="O69" s="36">
        <f>IF(ISNUMBER([2]CI_Valeur!M58),[2]CI_Valeur!M58,0)-[2]Repart_Import!M58</f>
        <v>0</v>
      </c>
      <c r="P69" s="36">
        <f>IF(ISNUMBER([2]CI_Valeur!N58),[2]CI_Valeur!N58,0)-[2]Repart_Import!N58</f>
        <v>0</v>
      </c>
      <c r="Q69" s="36">
        <f>IF(ISNUMBER([2]CI_Valeur!O58),[2]CI_Valeur!O58,0)-[2]Repart_Import!O58</f>
        <v>0</v>
      </c>
      <c r="R69" s="36">
        <f>IF(ISNUMBER([2]CI_Valeur!P58),[2]CI_Valeur!P58,0)-[2]Repart_Import!P58</f>
        <v>0</v>
      </c>
      <c r="S69" s="36">
        <f>IF(ISNUMBER([2]CI_Valeur!Q58),[2]CI_Valeur!Q58,0)-[2]Repart_Import!Q58</f>
        <v>0</v>
      </c>
      <c r="T69" s="36">
        <f>IF(ISNUMBER([2]CI_Valeur!R58),[2]CI_Valeur!R58,0)-[2]Repart_Import!R58</f>
        <v>0</v>
      </c>
      <c r="U69" s="36">
        <f>IF(ISNUMBER([2]CI_Valeur!S58),[2]CI_Valeur!S58,0)-[2]Repart_Import!S58</f>
        <v>0</v>
      </c>
      <c r="V69" s="36">
        <f>IF(ISNUMBER([2]CI_Valeur!T58),[2]CI_Valeur!T58,0)-[2]Repart_Import!T58</f>
        <v>0</v>
      </c>
      <c r="W69" s="36">
        <f>IF(ISNUMBER([2]CI_Valeur!U58),[2]CI_Valeur!U58,0)-[2]Repart_Import!U58</f>
        <v>0</v>
      </c>
      <c r="X69" s="36">
        <f>IF(ISNUMBER([2]CI_Valeur!V58),[2]CI_Valeur!V58,0)-[2]Repart_Import!V58</f>
        <v>0</v>
      </c>
      <c r="Y69" s="36">
        <f>IF(ISNUMBER([2]CI_Valeur!W58),[2]CI_Valeur!W58,0)-[2]Repart_Import!W58</f>
        <v>0</v>
      </c>
      <c r="Z69" s="36">
        <f>IF(ISNUMBER([2]CI_Valeur!X58),[2]CI_Valeur!X58,0)-[2]Repart_Import!X58</f>
        <v>0</v>
      </c>
      <c r="AA69" s="36">
        <f>IF(ISNUMBER([2]CI_Valeur!Y58),[2]CI_Valeur!Y58,0)-[2]Repart_Import!Y58</f>
        <v>0</v>
      </c>
      <c r="AB69" s="36">
        <f>IF(ISNUMBER([2]CI_Valeur!Z58),[2]CI_Valeur!Z58,0)-[2]Repart_Import!Z58</f>
        <v>0</v>
      </c>
      <c r="AC69" s="36">
        <f>IF(ISNUMBER([2]CI_Valeur!AA58),[2]CI_Valeur!AA58,0)-[2]Repart_Import!AA58</f>
        <v>0</v>
      </c>
      <c r="AD69" s="36">
        <f>IF(ISNUMBER([2]CI_Valeur!AB58),[2]CI_Valeur!AB58,0)-[2]Repart_Import!AB58</f>
        <v>0</v>
      </c>
      <c r="AE69" s="36">
        <f>IF(ISNUMBER([2]CI_Valeur!AC58),[2]CI_Valeur!AC58,0)-[2]Repart_Import!AC58</f>
        <v>0</v>
      </c>
      <c r="AF69" s="36">
        <f>IF(ISNUMBER([2]CI_Valeur!AD58),[2]CI_Valeur!AD58,0)-[2]Repart_Import!AD58</f>
        <v>0</v>
      </c>
      <c r="AG69" s="36">
        <f>IF(ISNUMBER([2]CI_Valeur!AE58),[2]CI_Valeur!AE58,0)-[2]Repart_Import!AE58</f>
        <v>0</v>
      </c>
      <c r="AH69" s="36">
        <f>IF(ISNUMBER([2]CI_Valeur!AF58),[2]CI_Valeur!AF58,0)-[2]Repart_Import!AF58</f>
        <v>0</v>
      </c>
      <c r="AI69" s="36">
        <f>IF(ISNUMBER([2]CI_Valeur!AG58),[2]CI_Valeur!AG58,0)-[2]Repart_Import!AG58</f>
        <v>0</v>
      </c>
      <c r="AJ69" s="36">
        <f>IF(ISNUMBER([2]CI_Valeur!AH58),[2]CI_Valeur!AH58,0)-[2]Repart_Import!AH58</f>
        <v>0</v>
      </c>
      <c r="AK69" s="36">
        <f>IF(ISNUMBER([2]CI_Valeur!AI58),[2]CI_Valeur!AI58,0)-[2]Repart_Import!AI58</f>
        <v>0</v>
      </c>
      <c r="AL69" s="36">
        <f>IF(ISNUMBER([2]CI_Valeur!AJ58),[2]CI_Valeur!AJ58,0)-[2]Repart_Import!AJ58</f>
        <v>0</v>
      </c>
      <c r="AM69" s="36">
        <f>IF(ISNUMBER([2]CI_Valeur!AK58),[2]CI_Valeur!AK58,0)-[2]Repart_Import!AK58</f>
        <v>0</v>
      </c>
      <c r="AN69" s="36">
        <f>IF(ISNUMBER([2]CI_Valeur!AL58),[2]CI_Valeur!AL58,0)-[2]Repart_Import!AL58</f>
        <v>0</v>
      </c>
      <c r="AO69" s="36">
        <f>IF(ISNUMBER([2]CI_Valeur!AM58),[2]CI_Valeur!AM58,0)-[2]Repart_Import!AM58</f>
        <v>0</v>
      </c>
      <c r="AP69" s="36">
        <f>IF(ISNUMBER([2]CI_Valeur!AN58),[2]CI_Valeur!AN58,0)-[2]Repart_Import!AN58</f>
        <v>0</v>
      </c>
      <c r="AQ69" s="36">
        <f>IF(ISNUMBER([2]CI_Valeur!AO58),[2]CI_Valeur!AO58,0)-[2]Repart_Import!AO58</f>
        <v>0</v>
      </c>
      <c r="AR69" s="36">
        <f>IF(ISNUMBER([2]CI_Valeur!AP58),[2]CI_Valeur!AP58,0)-[2]Repart_Import!AP58</f>
        <v>0</v>
      </c>
      <c r="AS69" s="36">
        <f>IF(ISNUMBER([2]CI_Valeur!AQ58),[2]CI_Valeur!AQ58,0)-[2]Repart_Import!AQ58</f>
        <v>0</v>
      </c>
      <c r="AT69" s="36">
        <f>IF(ISNUMBER([2]CI_Valeur!AR58),[2]CI_Valeur!AR58,0)-[2]Repart_Import!AR58</f>
        <v>0</v>
      </c>
      <c r="AU69" s="36">
        <f>IF(ISNUMBER([2]CI_Valeur!AS58),[2]CI_Valeur!AS58,0)-[2]Repart_Import!AS58</f>
        <v>0</v>
      </c>
      <c r="AV69" s="36">
        <f>IF(ISNUMBER([2]CI_Valeur!AT58),[2]CI_Valeur!AT58,0)-[2]Repart_Import!AT58</f>
        <v>0</v>
      </c>
      <c r="AW69" s="36">
        <f>IF(ISNUMBER([2]CI_Valeur!AU58),[2]CI_Valeur!AU58,0)-[2]Repart_Import!AU58</f>
        <v>0</v>
      </c>
      <c r="AX69" s="36">
        <f>IF(ISNUMBER([2]CI_Valeur!AV58),[2]CI_Valeur!AV58,0)-[2]Repart_Import!AV58</f>
        <v>0</v>
      </c>
      <c r="AY69" s="36">
        <f>IF(ISNUMBER([2]CI_Valeur!AW58),[2]CI_Valeur!AW58,0)-[2]Repart_Import!AW58</f>
        <v>0</v>
      </c>
      <c r="AZ69" s="36">
        <f>IF(ISNUMBER([2]CI_Valeur!AX58),[2]CI_Valeur!AX58,0)-[2]Repart_Import!AX58</f>
        <v>0</v>
      </c>
      <c r="BA69" s="36">
        <f>IF(ISNUMBER([2]CI_Valeur!AY58),[2]CI_Valeur!AY58,0)-[2]Repart_Import!AY58</f>
        <v>0</v>
      </c>
      <c r="BB69" s="36">
        <f>IF(ISNUMBER([2]CI_Valeur!AZ58),[2]CI_Valeur!AZ58,0)-[2]Repart_Import!AZ58</f>
        <v>0</v>
      </c>
      <c r="BC69" s="36">
        <f>IF(ISNUMBER([2]CI_Valeur!BA58),[2]CI_Valeur!BA58,0)-[2]Repart_Import!BA58</f>
        <v>0</v>
      </c>
      <c r="BD69" s="36">
        <f>IF(ISNUMBER([2]CI_Valeur!BB58),[2]CI_Valeur!BB58,0)-[2]Repart_Import!BB58</f>
        <v>0</v>
      </c>
      <c r="BE69" s="36">
        <f>IF(ISNUMBER([2]CI_Valeur!BC58),[2]CI_Valeur!BC58,0)-[2]Repart_Import!BC58</f>
        <v>0</v>
      </c>
      <c r="BF69" s="36">
        <f>IF(ISNUMBER([2]CI_Valeur!BD58),[2]CI_Valeur!BD58,0)-[2]Repart_Import!BD58</f>
        <v>0</v>
      </c>
      <c r="BG69" s="36">
        <f>IF(ISNUMBER([2]CI_Valeur!BE58),[2]CI_Valeur!BE58,0)-[2]Repart_Import!BE58</f>
        <v>0</v>
      </c>
      <c r="BH69" s="36">
        <f>IF(ISNUMBER([2]CI_Valeur!BF58),[2]CI_Valeur!BF58,0)-[2]Repart_Import!BF58</f>
        <v>0</v>
      </c>
      <c r="BI69" s="37">
        <f>'[54]Marge TER'!$E$17</f>
        <v>275181.96000000002</v>
      </c>
      <c r="BJ69" s="38">
        <f>'[54]Marge TER'!$E$10</f>
        <v>0</v>
      </c>
      <c r="BK69" s="39">
        <f>SUM([2]CI_Valeur!B58:BF58)</f>
        <v>0</v>
      </c>
      <c r="BL69" s="39">
        <f t="shared" si="2"/>
        <v>275181.96000000002</v>
      </c>
      <c r="BM69" s="38">
        <f>'[54]Marge TER'!$K$82</f>
        <v>0</v>
      </c>
      <c r="BN69" s="39">
        <f t="shared" si="3"/>
        <v>2.8234155615791678E-4</v>
      </c>
      <c r="BO69" s="40">
        <f t="shared" si="4"/>
        <v>0</v>
      </c>
      <c r="BP69" s="41">
        <v>52</v>
      </c>
      <c r="BQ69" s="40">
        <f t="shared" si="5"/>
        <v>1</v>
      </c>
      <c r="BU69" s="1" t="str">
        <f t="shared" si="1"/>
        <v>59 - Travaux de maçonnerie générale et gros œuvre de bâtiment</v>
      </c>
    </row>
    <row r="70" spans="1:73" ht="13.5" thickBot="1" x14ac:dyDescent="0.25">
      <c r="C70" s="42" t="s">
        <v>65</v>
      </c>
      <c r="D70" s="36">
        <f>IF(ISNUMBER([2]CI_Valeur!B59),[2]CI_Valeur!B59,0)-[2]Repart_Import!B59</f>
        <v>0</v>
      </c>
      <c r="E70" s="36">
        <f>IF(ISNUMBER([2]CI_Valeur!C59),[2]CI_Valeur!C59,0)-[2]Repart_Import!C59</f>
        <v>0</v>
      </c>
      <c r="F70" s="36">
        <f>IF(ISNUMBER([2]CI_Valeur!D59),[2]CI_Valeur!D59,0)-[2]Repart_Import!D59</f>
        <v>0</v>
      </c>
      <c r="G70" s="36">
        <f>IF(ISNUMBER([2]CI_Valeur!E59),[2]CI_Valeur!E59,0)-[2]Repart_Import!E59</f>
        <v>0</v>
      </c>
      <c r="H70" s="36">
        <f>IF(ISNUMBER([2]CI_Valeur!F59),[2]CI_Valeur!F59,0)-[2]Repart_Import!F59</f>
        <v>0</v>
      </c>
      <c r="I70" s="36">
        <f>IF(ISNUMBER([2]CI_Valeur!G59),[2]CI_Valeur!G59,0)-[2]Repart_Import!G59</f>
        <v>0</v>
      </c>
      <c r="J70" s="36">
        <f>IF(ISNUMBER([2]CI_Valeur!H59),[2]CI_Valeur!H59,0)-[2]Repart_Import!H59</f>
        <v>0</v>
      </c>
      <c r="K70" s="36">
        <f>IF(ISNUMBER([2]CI_Valeur!I59),[2]CI_Valeur!I59,0)-[2]Repart_Import!I59</f>
        <v>0</v>
      </c>
      <c r="L70" s="36">
        <f>IF(ISNUMBER([2]CI_Valeur!J59),[2]CI_Valeur!J59,0)-[2]Repart_Import!J59</f>
        <v>0</v>
      </c>
      <c r="M70" s="36">
        <f>IF(ISNUMBER([2]CI_Valeur!K59),[2]CI_Valeur!K59,0)-[2]Repart_Import!K59</f>
        <v>0</v>
      </c>
      <c r="N70" s="36">
        <f>IF(ISNUMBER([2]CI_Valeur!L59),[2]CI_Valeur!L59,0)-[2]Repart_Import!L59</f>
        <v>0</v>
      </c>
      <c r="O70" s="36">
        <f>IF(ISNUMBER([2]CI_Valeur!M59),[2]CI_Valeur!M59,0)-[2]Repart_Import!M59</f>
        <v>0</v>
      </c>
      <c r="P70" s="36">
        <f>IF(ISNUMBER([2]CI_Valeur!N59),[2]CI_Valeur!N59,0)-[2]Repart_Import!N59</f>
        <v>0</v>
      </c>
      <c r="Q70" s="36">
        <f>IF(ISNUMBER([2]CI_Valeur!O59),[2]CI_Valeur!O59,0)-[2]Repart_Import!O59</f>
        <v>0</v>
      </c>
      <c r="R70" s="36">
        <f>IF(ISNUMBER([2]CI_Valeur!P59),[2]CI_Valeur!P59,0)-[2]Repart_Import!P59</f>
        <v>0</v>
      </c>
      <c r="S70" s="36">
        <f>IF(ISNUMBER([2]CI_Valeur!Q59),[2]CI_Valeur!Q59,0)-[2]Repart_Import!Q59</f>
        <v>0</v>
      </c>
      <c r="T70" s="36">
        <f>IF(ISNUMBER([2]CI_Valeur!R59),[2]CI_Valeur!R59,0)-[2]Repart_Import!R59</f>
        <v>0</v>
      </c>
      <c r="U70" s="36">
        <f>IF(ISNUMBER([2]CI_Valeur!S59),[2]CI_Valeur!S59,0)-[2]Repart_Import!S59</f>
        <v>0</v>
      </c>
      <c r="V70" s="36">
        <f>IF(ISNUMBER([2]CI_Valeur!T59),[2]CI_Valeur!T59,0)-[2]Repart_Import!T59</f>
        <v>0</v>
      </c>
      <c r="W70" s="36">
        <f>IF(ISNUMBER([2]CI_Valeur!U59),[2]CI_Valeur!U59,0)-[2]Repart_Import!U59</f>
        <v>0</v>
      </c>
      <c r="X70" s="36">
        <f>IF(ISNUMBER([2]CI_Valeur!V59),[2]CI_Valeur!V59,0)-[2]Repart_Import!V59</f>
        <v>0</v>
      </c>
      <c r="Y70" s="36">
        <f>IF(ISNUMBER([2]CI_Valeur!W59),[2]CI_Valeur!W59,0)-[2]Repart_Import!W59</f>
        <v>0</v>
      </c>
      <c r="Z70" s="36">
        <f>IF(ISNUMBER([2]CI_Valeur!X59),[2]CI_Valeur!X59,0)-[2]Repart_Import!X59</f>
        <v>0</v>
      </c>
      <c r="AA70" s="36">
        <f>IF(ISNUMBER([2]CI_Valeur!Y59),[2]CI_Valeur!Y59,0)-[2]Repart_Import!Y59</f>
        <v>0</v>
      </c>
      <c r="AB70" s="36">
        <f>IF(ISNUMBER([2]CI_Valeur!Z59),[2]CI_Valeur!Z59,0)-[2]Repart_Import!Z59</f>
        <v>0</v>
      </c>
      <c r="AC70" s="36">
        <f>IF(ISNUMBER([2]CI_Valeur!AA59),[2]CI_Valeur!AA59,0)-[2]Repart_Import!AA59</f>
        <v>0</v>
      </c>
      <c r="AD70" s="36">
        <f>IF(ISNUMBER([2]CI_Valeur!AB59),[2]CI_Valeur!AB59,0)-[2]Repart_Import!AB59</f>
        <v>0</v>
      </c>
      <c r="AE70" s="36">
        <f>IF(ISNUMBER([2]CI_Valeur!AC59),[2]CI_Valeur!AC59,0)-[2]Repart_Import!AC59</f>
        <v>0</v>
      </c>
      <c r="AF70" s="36">
        <f>IF(ISNUMBER([2]CI_Valeur!AD59),[2]CI_Valeur!AD59,0)-[2]Repart_Import!AD59</f>
        <v>0</v>
      </c>
      <c r="AG70" s="36">
        <f>IF(ISNUMBER([2]CI_Valeur!AE59),[2]CI_Valeur!AE59,0)-[2]Repart_Import!AE59</f>
        <v>0</v>
      </c>
      <c r="AH70" s="36">
        <f>IF(ISNUMBER([2]CI_Valeur!AF59),[2]CI_Valeur!AF59,0)-[2]Repart_Import!AF59</f>
        <v>0</v>
      </c>
      <c r="AI70" s="36">
        <f>IF(ISNUMBER([2]CI_Valeur!AG59),[2]CI_Valeur!AG59,0)-[2]Repart_Import!AG59</f>
        <v>0</v>
      </c>
      <c r="AJ70" s="36">
        <f>IF(ISNUMBER([2]CI_Valeur!AH59),[2]CI_Valeur!AH59,0)-[2]Repart_Import!AH59</f>
        <v>0</v>
      </c>
      <c r="AK70" s="36">
        <f>IF(ISNUMBER([2]CI_Valeur!AI59),[2]CI_Valeur!AI59,0)-[2]Repart_Import!AI59</f>
        <v>0</v>
      </c>
      <c r="AL70" s="36">
        <f>IF(ISNUMBER([2]CI_Valeur!AJ59),[2]CI_Valeur!AJ59,0)-[2]Repart_Import!AJ59</f>
        <v>0</v>
      </c>
      <c r="AM70" s="36">
        <f>IF(ISNUMBER([2]CI_Valeur!AK59),[2]CI_Valeur!AK59,0)-[2]Repart_Import!AK59</f>
        <v>0</v>
      </c>
      <c r="AN70" s="36">
        <f>IF(ISNUMBER([2]CI_Valeur!AL59),[2]CI_Valeur!AL59,0)-[2]Repart_Import!AL59</f>
        <v>0</v>
      </c>
      <c r="AO70" s="36">
        <f>IF(ISNUMBER([2]CI_Valeur!AM59),[2]CI_Valeur!AM59,0)-[2]Repart_Import!AM59</f>
        <v>0</v>
      </c>
      <c r="AP70" s="36">
        <f>IF(ISNUMBER([2]CI_Valeur!AN59),[2]CI_Valeur!AN59,0)-[2]Repart_Import!AN59</f>
        <v>0</v>
      </c>
      <c r="AQ70" s="36">
        <f>IF(ISNUMBER([2]CI_Valeur!AO59),[2]CI_Valeur!AO59,0)-[2]Repart_Import!AO59</f>
        <v>0</v>
      </c>
      <c r="AR70" s="36">
        <f>IF(ISNUMBER([2]CI_Valeur!AP59),[2]CI_Valeur!AP59,0)-[2]Repart_Import!AP59</f>
        <v>0</v>
      </c>
      <c r="AS70" s="36">
        <f>IF(ISNUMBER([2]CI_Valeur!AQ59),[2]CI_Valeur!AQ59,0)-[2]Repart_Import!AQ59</f>
        <v>0</v>
      </c>
      <c r="AT70" s="36">
        <f>IF(ISNUMBER([2]CI_Valeur!AR59),[2]CI_Valeur!AR59,0)-[2]Repart_Import!AR59</f>
        <v>0</v>
      </c>
      <c r="AU70" s="36">
        <f>IF(ISNUMBER([2]CI_Valeur!AS59),[2]CI_Valeur!AS59,0)-[2]Repart_Import!AS59</f>
        <v>0</v>
      </c>
      <c r="AV70" s="36">
        <f>IF(ISNUMBER([2]CI_Valeur!AT59),[2]CI_Valeur!AT59,0)-[2]Repart_Import!AT59</f>
        <v>0</v>
      </c>
      <c r="AW70" s="36">
        <f>IF(ISNUMBER([2]CI_Valeur!AU59),[2]CI_Valeur!AU59,0)-[2]Repart_Import!AU59</f>
        <v>0</v>
      </c>
      <c r="AX70" s="36">
        <f>IF(ISNUMBER([2]CI_Valeur!AV59),[2]CI_Valeur!AV59,0)-[2]Repart_Import!AV59</f>
        <v>0</v>
      </c>
      <c r="AY70" s="36">
        <f>IF(ISNUMBER([2]CI_Valeur!AW59),[2]CI_Valeur!AW59,0)-[2]Repart_Import!AW59</f>
        <v>0</v>
      </c>
      <c r="AZ70" s="36">
        <f>IF(ISNUMBER([2]CI_Valeur!AX59),[2]CI_Valeur!AX59,0)-[2]Repart_Import!AX59</f>
        <v>0</v>
      </c>
      <c r="BA70" s="36">
        <f>IF(ISNUMBER([2]CI_Valeur!AY59),[2]CI_Valeur!AY59,0)-[2]Repart_Import!AY59</f>
        <v>0</v>
      </c>
      <c r="BB70" s="36">
        <f>IF(ISNUMBER([2]CI_Valeur!AZ59),[2]CI_Valeur!AZ59,0)-[2]Repart_Import!AZ59</f>
        <v>0</v>
      </c>
      <c r="BC70" s="36">
        <f>IF(ISNUMBER([2]CI_Valeur!BA59),[2]CI_Valeur!BA59,0)-[2]Repart_Import!BA59</f>
        <v>0</v>
      </c>
      <c r="BD70" s="36">
        <f>IF(ISNUMBER([2]CI_Valeur!BB59),[2]CI_Valeur!BB59,0)-[2]Repart_Import!BB59</f>
        <v>0</v>
      </c>
      <c r="BE70" s="36">
        <f>IF(ISNUMBER([2]CI_Valeur!BC59),[2]CI_Valeur!BC59,0)-[2]Repart_Import!BC59</f>
        <v>0</v>
      </c>
      <c r="BF70" s="36">
        <f>IF(ISNUMBER([2]CI_Valeur!BD59),[2]CI_Valeur!BD59,0)-[2]Repart_Import!BD59</f>
        <v>0</v>
      </c>
      <c r="BG70" s="36">
        <f>IF(ISNUMBER([2]CI_Valeur!BE59),[2]CI_Valeur!BE59,0)-[2]Repart_Import!BE59</f>
        <v>0</v>
      </c>
      <c r="BH70" s="36">
        <f>IF(ISNUMBER([2]CI_Valeur!BF59),[2]CI_Valeur!BF59,0)-[2]Repart_Import!BF59</f>
        <v>0</v>
      </c>
      <c r="BI70" s="37">
        <f>'[55]Marge TER'!$E$17</f>
        <v>1495134.63</v>
      </c>
      <c r="BJ70" s="38">
        <f>'[55]Marge TER'!$E$10</f>
        <v>0</v>
      </c>
      <c r="BK70" s="39">
        <f>SUM([2]CI_Valeur!B59:BF59)</f>
        <v>0</v>
      </c>
      <c r="BL70" s="39">
        <f t="shared" si="2"/>
        <v>1495134.63</v>
      </c>
      <c r="BM70" s="38">
        <f>'[55]Marge TER'!$K$82</f>
        <v>0</v>
      </c>
      <c r="BN70" s="39">
        <f t="shared" si="3"/>
        <v>8.3604445680975914E-3</v>
      </c>
      <c r="BO70" s="40">
        <f t="shared" si="4"/>
        <v>0</v>
      </c>
      <c r="BP70" s="41">
        <v>53</v>
      </c>
      <c r="BQ70" s="40">
        <f t="shared" si="5"/>
        <v>1</v>
      </c>
      <c r="BU70" s="1" t="str">
        <f t="shared" si="1"/>
        <v>60 - Travaux d'installation de chauffage au bois</v>
      </c>
    </row>
    <row r="71" spans="1:73" ht="13.5" thickBot="1" x14ac:dyDescent="0.25">
      <c r="C71" s="42" t="s">
        <v>66</v>
      </c>
      <c r="D71" s="36">
        <f>IF(ISNUMBER([2]CI_Valeur!B60),[2]CI_Valeur!B60,0)-[2]Repart_Import!B60</f>
        <v>0</v>
      </c>
      <c r="E71" s="36">
        <f>IF(ISNUMBER([2]CI_Valeur!C60),[2]CI_Valeur!C60,0)-[2]Repart_Import!C60</f>
        <v>0</v>
      </c>
      <c r="F71" s="36">
        <f>IF(ISNUMBER([2]CI_Valeur!D60),[2]CI_Valeur!D60,0)-[2]Repart_Import!D60</f>
        <v>0</v>
      </c>
      <c r="G71" s="36">
        <f>IF(ISNUMBER([2]CI_Valeur!E60),[2]CI_Valeur!E60,0)-[2]Repart_Import!E60</f>
        <v>0</v>
      </c>
      <c r="H71" s="36">
        <f>IF(ISNUMBER([2]CI_Valeur!F60),[2]CI_Valeur!F60,0)-[2]Repart_Import!F60</f>
        <v>0</v>
      </c>
      <c r="I71" s="36">
        <f>IF(ISNUMBER([2]CI_Valeur!G60),[2]CI_Valeur!G60,0)-[2]Repart_Import!G60</f>
        <v>0</v>
      </c>
      <c r="J71" s="36">
        <f>IF(ISNUMBER([2]CI_Valeur!H60),[2]CI_Valeur!H60,0)-[2]Repart_Import!H60</f>
        <v>0</v>
      </c>
      <c r="K71" s="36">
        <f>IF(ISNUMBER([2]CI_Valeur!I60),[2]CI_Valeur!I60,0)-[2]Repart_Import!I60</f>
        <v>0</v>
      </c>
      <c r="L71" s="36">
        <f>IF(ISNUMBER([2]CI_Valeur!J60),[2]CI_Valeur!J60,0)-[2]Repart_Import!J60</f>
        <v>0</v>
      </c>
      <c r="M71" s="36">
        <f>IF(ISNUMBER([2]CI_Valeur!K60),[2]CI_Valeur!K60,0)-[2]Repart_Import!K60</f>
        <v>0</v>
      </c>
      <c r="N71" s="36">
        <f>IF(ISNUMBER([2]CI_Valeur!L60),[2]CI_Valeur!L60,0)-[2]Repart_Import!L60</f>
        <v>0</v>
      </c>
      <c r="O71" s="36">
        <f>IF(ISNUMBER([2]CI_Valeur!M60),[2]CI_Valeur!M60,0)-[2]Repart_Import!M60</f>
        <v>0</v>
      </c>
      <c r="P71" s="36">
        <f>IF(ISNUMBER([2]CI_Valeur!N60),[2]CI_Valeur!N60,0)-[2]Repart_Import!N60</f>
        <v>0</v>
      </c>
      <c r="Q71" s="36">
        <f>IF(ISNUMBER([2]CI_Valeur!O60),[2]CI_Valeur!O60,0)-[2]Repart_Import!O60</f>
        <v>0</v>
      </c>
      <c r="R71" s="36">
        <f>IF(ISNUMBER([2]CI_Valeur!P60),[2]CI_Valeur!P60,0)-[2]Repart_Import!P60</f>
        <v>0</v>
      </c>
      <c r="S71" s="36">
        <f>IF(ISNUMBER([2]CI_Valeur!Q60),[2]CI_Valeur!Q60,0)-[2]Repart_Import!Q60</f>
        <v>0</v>
      </c>
      <c r="T71" s="36">
        <f>IF(ISNUMBER([2]CI_Valeur!R60),[2]CI_Valeur!R60,0)-[2]Repart_Import!R60</f>
        <v>0</v>
      </c>
      <c r="U71" s="36">
        <f>IF(ISNUMBER([2]CI_Valeur!S60),[2]CI_Valeur!S60,0)-[2]Repart_Import!S60</f>
        <v>0</v>
      </c>
      <c r="V71" s="36">
        <f>IF(ISNUMBER([2]CI_Valeur!T60),[2]CI_Valeur!T60,0)-[2]Repart_Import!T60</f>
        <v>0</v>
      </c>
      <c r="W71" s="36">
        <f>IF(ISNUMBER([2]CI_Valeur!U60),[2]CI_Valeur!U60,0)-[2]Repart_Import!U60</f>
        <v>0</v>
      </c>
      <c r="X71" s="36">
        <f>IF(ISNUMBER([2]CI_Valeur!V60),[2]CI_Valeur!V60,0)-[2]Repart_Import!V60</f>
        <v>0</v>
      </c>
      <c r="Y71" s="36">
        <f>IF(ISNUMBER([2]CI_Valeur!W60),[2]CI_Valeur!W60,0)-[2]Repart_Import!W60</f>
        <v>0</v>
      </c>
      <c r="Z71" s="36">
        <f>IF(ISNUMBER([2]CI_Valeur!X60),[2]CI_Valeur!X60,0)-[2]Repart_Import!X60</f>
        <v>0</v>
      </c>
      <c r="AA71" s="36">
        <f>IF(ISNUMBER([2]CI_Valeur!Y60),[2]CI_Valeur!Y60,0)-[2]Repart_Import!Y60</f>
        <v>0</v>
      </c>
      <c r="AB71" s="36">
        <f>IF(ISNUMBER([2]CI_Valeur!Z60),[2]CI_Valeur!Z60,0)-[2]Repart_Import!Z60</f>
        <v>0</v>
      </c>
      <c r="AC71" s="36">
        <f>IF(ISNUMBER([2]CI_Valeur!AA60),[2]CI_Valeur!AA60,0)-[2]Repart_Import!AA60</f>
        <v>0</v>
      </c>
      <c r="AD71" s="36">
        <f>IF(ISNUMBER([2]CI_Valeur!AB60),[2]CI_Valeur!AB60,0)-[2]Repart_Import!AB60</f>
        <v>0</v>
      </c>
      <c r="AE71" s="36">
        <f>IF(ISNUMBER([2]CI_Valeur!AC60),[2]CI_Valeur!AC60,0)-[2]Repart_Import!AC60</f>
        <v>0</v>
      </c>
      <c r="AF71" s="36">
        <f>IF(ISNUMBER([2]CI_Valeur!AD60),[2]CI_Valeur!AD60,0)-[2]Repart_Import!AD60</f>
        <v>0</v>
      </c>
      <c r="AG71" s="36">
        <f>IF(ISNUMBER([2]CI_Valeur!AE60),[2]CI_Valeur!AE60,0)-[2]Repart_Import!AE60</f>
        <v>0</v>
      </c>
      <c r="AH71" s="36">
        <f>IF(ISNUMBER([2]CI_Valeur!AF60),[2]CI_Valeur!AF60,0)-[2]Repart_Import!AF60</f>
        <v>0</v>
      </c>
      <c r="AI71" s="36">
        <f>IF(ISNUMBER([2]CI_Valeur!AG60),[2]CI_Valeur!AG60,0)-[2]Repart_Import!AG60</f>
        <v>0</v>
      </c>
      <c r="AJ71" s="36">
        <f>IF(ISNUMBER([2]CI_Valeur!AH60),[2]CI_Valeur!AH60,0)-[2]Repart_Import!AH60</f>
        <v>0</v>
      </c>
      <c r="AK71" s="36">
        <f>IF(ISNUMBER([2]CI_Valeur!AI60),[2]CI_Valeur!AI60,0)-[2]Repart_Import!AI60</f>
        <v>0</v>
      </c>
      <c r="AL71" s="36">
        <f>IF(ISNUMBER([2]CI_Valeur!AJ60),[2]CI_Valeur!AJ60,0)-[2]Repart_Import!AJ60</f>
        <v>0</v>
      </c>
      <c r="AM71" s="36">
        <f>IF(ISNUMBER([2]CI_Valeur!AK60),[2]CI_Valeur!AK60,0)-[2]Repart_Import!AK60</f>
        <v>0</v>
      </c>
      <c r="AN71" s="36">
        <f>IF(ISNUMBER([2]CI_Valeur!AL60),[2]CI_Valeur!AL60,0)-[2]Repart_Import!AL60</f>
        <v>0</v>
      </c>
      <c r="AO71" s="36">
        <f>IF(ISNUMBER([2]CI_Valeur!AM60),[2]CI_Valeur!AM60,0)-[2]Repart_Import!AM60</f>
        <v>0</v>
      </c>
      <c r="AP71" s="36">
        <f>IF(ISNUMBER([2]CI_Valeur!AN60),[2]CI_Valeur!AN60,0)-[2]Repart_Import!AN60</f>
        <v>0</v>
      </c>
      <c r="AQ71" s="36">
        <f>IF(ISNUMBER([2]CI_Valeur!AO60),[2]CI_Valeur!AO60,0)-[2]Repart_Import!AO60</f>
        <v>0</v>
      </c>
      <c r="AR71" s="36">
        <f>IF(ISNUMBER([2]CI_Valeur!AP60),[2]CI_Valeur!AP60,0)-[2]Repart_Import!AP60</f>
        <v>0</v>
      </c>
      <c r="AS71" s="36">
        <f>IF(ISNUMBER([2]CI_Valeur!AQ60),[2]CI_Valeur!AQ60,0)-[2]Repart_Import!AQ60</f>
        <v>0</v>
      </c>
      <c r="AT71" s="36">
        <f>IF(ISNUMBER([2]CI_Valeur!AR60),[2]CI_Valeur!AR60,0)-[2]Repart_Import!AR60</f>
        <v>0</v>
      </c>
      <c r="AU71" s="36">
        <f>IF(ISNUMBER([2]CI_Valeur!AS60),[2]CI_Valeur!AS60,0)-[2]Repart_Import!AS60</f>
        <v>0</v>
      </c>
      <c r="AV71" s="36">
        <f>IF(ISNUMBER([2]CI_Valeur!AT60),[2]CI_Valeur!AT60,0)-[2]Repart_Import!AT60</f>
        <v>0</v>
      </c>
      <c r="AW71" s="36">
        <f>IF(ISNUMBER([2]CI_Valeur!AU60),[2]CI_Valeur!AU60,0)-[2]Repart_Import!AU60</f>
        <v>0</v>
      </c>
      <c r="AX71" s="36">
        <f>IF(ISNUMBER([2]CI_Valeur!AV60),[2]CI_Valeur!AV60,0)-[2]Repart_Import!AV60</f>
        <v>0</v>
      </c>
      <c r="AY71" s="36">
        <f>IF(ISNUMBER([2]CI_Valeur!AW60),[2]CI_Valeur!AW60,0)-[2]Repart_Import!AW60</f>
        <v>0</v>
      </c>
      <c r="AZ71" s="36">
        <f>IF(ISNUMBER([2]CI_Valeur!AX60),[2]CI_Valeur!AX60,0)-[2]Repart_Import!AX60</f>
        <v>0</v>
      </c>
      <c r="BA71" s="36">
        <f>IF(ISNUMBER([2]CI_Valeur!AY60),[2]CI_Valeur!AY60,0)-[2]Repart_Import!AY60</f>
        <v>0</v>
      </c>
      <c r="BB71" s="36">
        <f>IF(ISNUMBER([2]CI_Valeur!AZ60),[2]CI_Valeur!AZ60,0)-[2]Repart_Import!AZ60</f>
        <v>0</v>
      </c>
      <c r="BC71" s="36">
        <f>IF(ISNUMBER([2]CI_Valeur!BA60),[2]CI_Valeur!BA60,0)-[2]Repart_Import!BA60</f>
        <v>0</v>
      </c>
      <c r="BD71" s="36">
        <f>IF(ISNUMBER([2]CI_Valeur!BB60),[2]CI_Valeur!BB60,0)-[2]Repart_Import!BB60</f>
        <v>0</v>
      </c>
      <c r="BE71" s="36">
        <f>IF(ISNUMBER([2]CI_Valeur!BC60),[2]CI_Valeur!BC60,0)-[2]Repart_Import!BC60</f>
        <v>0</v>
      </c>
      <c r="BF71" s="36">
        <f>IF(ISNUMBER([2]CI_Valeur!BD60),[2]CI_Valeur!BD60,0)-[2]Repart_Import!BD60</f>
        <v>0</v>
      </c>
      <c r="BG71" s="36">
        <f>IF(ISNUMBER([2]CI_Valeur!BE60),[2]CI_Valeur!BE60,0)-[2]Repart_Import!BE60</f>
        <v>0</v>
      </c>
      <c r="BH71" s="36">
        <f>IF(ISNUMBER([2]CI_Valeur!BF60),[2]CI_Valeur!BF60,0)-[2]Repart_Import!BF60</f>
        <v>0</v>
      </c>
      <c r="BI71" s="37">
        <f>'[56]Marge TER'!$E$17</f>
        <v>317846.94</v>
      </c>
      <c r="BJ71" s="38">
        <f>'[56]Marge TER'!$E$10</f>
        <v>0</v>
      </c>
      <c r="BK71" s="39">
        <f>SUM([2]CI_Valeur!B60:BF60)</f>
        <v>1271387.7599999991</v>
      </c>
      <c r="BL71" s="39">
        <f t="shared" si="2"/>
        <v>1589234.699999999</v>
      </c>
      <c r="BM71" s="38">
        <f>'[56]Marge TER'!$K$82</f>
        <v>317846.94</v>
      </c>
      <c r="BN71" s="39">
        <f t="shared" si="3"/>
        <v>0</v>
      </c>
      <c r="BO71" s="40">
        <f t="shared" si="4"/>
        <v>0</v>
      </c>
      <c r="BP71" s="41">
        <v>54</v>
      </c>
      <c r="BQ71" s="40">
        <f t="shared" si="5"/>
        <v>1</v>
      </c>
      <c r="BU71" s="1" t="str">
        <f t="shared" si="1"/>
        <v>61 - Commerce de gros "bois"</v>
      </c>
    </row>
    <row r="72" spans="1:73" ht="13.5" thickBot="1" x14ac:dyDescent="0.25">
      <c r="C72" s="42" t="s">
        <v>67</v>
      </c>
      <c r="D72" s="36">
        <f>IF(ISNUMBER([2]CI_Valeur!B61),[2]CI_Valeur!B61,0)-[2]Repart_Import!B61</f>
        <v>0</v>
      </c>
      <c r="E72" s="36">
        <f>IF(ISNUMBER([2]CI_Valeur!C61),[2]CI_Valeur!C61,0)-[2]Repart_Import!C61</f>
        <v>0</v>
      </c>
      <c r="F72" s="36">
        <f>IF(ISNUMBER([2]CI_Valeur!D61),[2]CI_Valeur!D61,0)-[2]Repart_Import!D61</f>
        <v>0</v>
      </c>
      <c r="G72" s="36">
        <f>IF(ISNUMBER([2]CI_Valeur!E61),[2]CI_Valeur!E61,0)-[2]Repart_Import!E61</f>
        <v>0</v>
      </c>
      <c r="H72" s="36">
        <f>IF(ISNUMBER([2]CI_Valeur!F61),[2]CI_Valeur!F61,0)-[2]Repart_Import!F61</f>
        <v>0</v>
      </c>
      <c r="I72" s="36">
        <f>IF(ISNUMBER([2]CI_Valeur!G61),[2]CI_Valeur!G61,0)-[2]Repart_Import!G61</f>
        <v>0</v>
      </c>
      <c r="J72" s="36">
        <f>IF(ISNUMBER([2]CI_Valeur!H61),[2]CI_Valeur!H61,0)-[2]Repart_Import!H61</f>
        <v>0</v>
      </c>
      <c r="K72" s="36">
        <f>IF(ISNUMBER([2]CI_Valeur!I61),[2]CI_Valeur!I61,0)-[2]Repart_Import!I61</f>
        <v>0</v>
      </c>
      <c r="L72" s="36">
        <f>IF(ISNUMBER([2]CI_Valeur!J61),[2]CI_Valeur!J61,0)-[2]Repart_Import!J61</f>
        <v>0</v>
      </c>
      <c r="M72" s="36">
        <f>IF(ISNUMBER([2]CI_Valeur!K61),[2]CI_Valeur!K61,0)-[2]Repart_Import!K61</f>
        <v>0</v>
      </c>
      <c r="N72" s="36">
        <f>IF(ISNUMBER([2]CI_Valeur!L61),[2]CI_Valeur!L61,0)-[2]Repart_Import!L61</f>
        <v>0</v>
      </c>
      <c r="O72" s="36">
        <f>IF(ISNUMBER([2]CI_Valeur!M61),[2]CI_Valeur!M61,0)-[2]Repart_Import!M61</f>
        <v>0</v>
      </c>
      <c r="P72" s="36">
        <f>IF(ISNUMBER([2]CI_Valeur!N61),[2]CI_Valeur!N61,0)-[2]Repart_Import!N61</f>
        <v>0</v>
      </c>
      <c r="Q72" s="36">
        <f>IF(ISNUMBER([2]CI_Valeur!O61),[2]CI_Valeur!O61,0)-[2]Repart_Import!O61</f>
        <v>0</v>
      </c>
      <c r="R72" s="36">
        <f>IF(ISNUMBER([2]CI_Valeur!P61),[2]CI_Valeur!P61,0)-[2]Repart_Import!P61</f>
        <v>0</v>
      </c>
      <c r="S72" s="36">
        <f>IF(ISNUMBER([2]CI_Valeur!Q61),[2]CI_Valeur!Q61,0)-[2]Repart_Import!Q61</f>
        <v>0</v>
      </c>
      <c r="T72" s="36">
        <f>IF(ISNUMBER([2]CI_Valeur!R61),[2]CI_Valeur!R61,0)-[2]Repart_Import!R61</f>
        <v>0</v>
      </c>
      <c r="U72" s="36">
        <f>IF(ISNUMBER([2]CI_Valeur!S61),[2]CI_Valeur!S61,0)-[2]Repart_Import!S61</f>
        <v>0</v>
      </c>
      <c r="V72" s="36">
        <f>IF(ISNUMBER([2]CI_Valeur!T61),[2]CI_Valeur!T61,0)-[2]Repart_Import!T61</f>
        <v>0</v>
      </c>
      <c r="W72" s="36">
        <f>IF(ISNUMBER([2]CI_Valeur!U61),[2]CI_Valeur!U61,0)-[2]Repart_Import!U61</f>
        <v>0</v>
      </c>
      <c r="X72" s="36">
        <f>IF(ISNUMBER([2]CI_Valeur!V61),[2]CI_Valeur!V61,0)-[2]Repart_Import!V61</f>
        <v>0</v>
      </c>
      <c r="Y72" s="36">
        <f>IF(ISNUMBER([2]CI_Valeur!W61),[2]CI_Valeur!W61,0)-[2]Repart_Import!W61</f>
        <v>0</v>
      </c>
      <c r="Z72" s="36">
        <f>IF(ISNUMBER([2]CI_Valeur!X61),[2]CI_Valeur!X61,0)-[2]Repart_Import!X61</f>
        <v>0</v>
      </c>
      <c r="AA72" s="36">
        <f>IF(ISNUMBER([2]CI_Valeur!Y61),[2]CI_Valeur!Y61,0)-[2]Repart_Import!Y61</f>
        <v>0</v>
      </c>
      <c r="AB72" s="36">
        <f>IF(ISNUMBER([2]CI_Valeur!Z61),[2]CI_Valeur!Z61,0)-[2]Repart_Import!Z61</f>
        <v>0</v>
      </c>
      <c r="AC72" s="36">
        <f>IF(ISNUMBER([2]CI_Valeur!AA61),[2]CI_Valeur!AA61,0)-[2]Repart_Import!AA61</f>
        <v>0</v>
      </c>
      <c r="AD72" s="36">
        <f>IF(ISNUMBER([2]CI_Valeur!AB61),[2]CI_Valeur!AB61,0)-[2]Repart_Import!AB61</f>
        <v>0</v>
      </c>
      <c r="AE72" s="36">
        <f>IF(ISNUMBER([2]CI_Valeur!AC61),[2]CI_Valeur!AC61,0)-[2]Repart_Import!AC61</f>
        <v>0</v>
      </c>
      <c r="AF72" s="36">
        <f>IF(ISNUMBER([2]CI_Valeur!AD61),[2]CI_Valeur!AD61,0)-[2]Repart_Import!AD61</f>
        <v>0</v>
      </c>
      <c r="AG72" s="36">
        <f>IF(ISNUMBER([2]CI_Valeur!AE61),[2]CI_Valeur!AE61,0)-[2]Repart_Import!AE61</f>
        <v>0</v>
      </c>
      <c r="AH72" s="36">
        <f>IF(ISNUMBER([2]CI_Valeur!AF61),[2]CI_Valeur!AF61,0)-[2]Repart_Import!AF61</f>
        <v>0</v>
      </c>
      <c r="AI72" s="36">
        <f>IF(ISNUMBER([2]CI_Valeur!AG61),[2]CI_Valeur!AG61,0)-[2]Repart_Import!AG61</f>
        <v>0</v>
      </c>
      <c r="AJ72" s="36">
        <f>IF(ISNUMBER([2]CI_Valeur!AH61),[2]CI_Valeur!AH61,0)-[2]Repart_Import!AH61</f>
        <v>0</v>
      </c>
      <c r="AK72" s="36">
        <f>IF(ISNUMBER([2]CI_Valeur!AI61),[2]CI_Valeur!AI61,0)-[2]Repart_Import!AI61</f>
        <v>0</v>
      </c>
      <c r="AL72" s="36">
        <f>IF(ISNUMBER([2]CI_Valeur!AJ61),[2]CI_Valeur!AJ61,0)-[2]Repart_Import!AJ61</f>
        <v>0</v>
      </c>
      <c r="AM72" s="36">
        <f>IF(ISNUMBER([2]CI_Valeur!AK61),[2]CI_Valeur!AK61,0)-[2]Repart_Import!AK61</f>
        <v>0</v>
      </c>
      <c r="AN72" s="36">
        <f>IF(ISNUMBER([2]CI_Valeur!AL61),[2]CI_Valeur!AL61,0)-[2]Repart_Import!AL61</f>
        <v>0</v>
      </c>
      <c r="AO72" s="36">
        <f>IF(ISNUMBER([2]CI_Valeur!AM61),[2]CI_Valeur!AM61,0)-[2]Repart_Import!AM61</f>
        <v>0</v>
      </c>
      <c r="AP72" s="36">
        <f>IF(ISNUMBER([2]CI_Valeur!AN61),[2]CI_Valeur!AN61,0)-[2]Repart_Import!AN61</f>
        <v>0</v>
      </c>
      <c r="AQ72" s="36">
        <f>IF(ISNUMBER([2]CI_Valeur!AO61),[2]CI_Valeur!AO61,0)-[2]Repart_Import!AO61</f>
        <v>0</v>
      </c>
      <c r="AR72" s="36">
        <f>IF(ISNUMBER([2]CI_Valeur!AP61),[2]CI_Valeur!AP61,0)-[2]Repart_Import!AP61</f>
        <v>0</v>
      </c>
      <c r="AS72" s="36">
        <f>IF(ISNUMBER([2]CI_Valeur!AQ61),[2]CI_Valeur!AQ61,0)-[2]Repart_Import!AQ61</f>
        <v>0</v>
      </c>
      <c r="AT72" s="36">
        <f>IF(ISNUMBER([2]CI_Valeur!AR61),[2]CI_Valeur!AR61,0)-[2]Repart_Import!AR61</f>
        <v>0</v>
      </c>
      <c r="AU72" s="36">
        <f>IF(ISNUMBER([2]CI_Valeur!AS61),[2]CI_Valeur!AS61,0)-[2]Repart_Import!AS61</f>
        <v>0</v>
      </c>
      <c r="AV72" s="36">
        <f>IF(ISNUMBER([2]CI_Valeur!AT61),[2]CI_Valeur!AT61,0)-[2]Repart_Import!AT61</f>
        <v>0</v>
      </c>
      <c r="AW72" s="36">
        <f>IF(ISNUMBER([2]CI_Valeur!AU61),[2]CI_Valeur!AU61,0)-[2]Repart_Import!AU61</f>
        <v>0</v>
      </c>
      <c r="AX72" s="36">
        <f>IF(ISNUMBER([2]CI_Valeur!AV61),[2]CI_Valeur!AV61,0)-[2]Repart_Import!AV61</f>
        <v>0</v>
      </c>
      <c r="AY72" s="36">
        <f>IF(ISNUMBER([2]CI_Valeur!AW61),[2]CI_Valeur!AW61,0)-[2]Repart_Import!AW61</f>
        <v>0</v>
      </c>
      <c r="AZ72" s="36">
        <f>IF(ISNUMBER([2]CI_Valeur!AX61),[2]CI_Valeur!AX61,0)-[2]Repart_Import!AX61</f>
        <v>0</v>
      </c>
      <c r="BA72" s="36">
        <f>IF(ISNUMBER([2]CI_Valeur!AY61),[2]CI_Valeur!AY61,0)-[2]Repart_Import!AY61</f>
        <v>0</v>
      </c>
      <c r="BB72" s="36">
        <f>IF(ISNUMBER([2]CI_Valeur!AZ61),[2]CI_Valeur!AZ61,0)-[2]Repart_Import!AZ61</f>
        <v>0</v>
      </c>
      <c r="BC72" s="36">
        <f>IF(ISNUMBER([2]CI_Valeur!BA61),[2]CI_Valeur!BA61,0)-[2]Repart_Import!BA61</f>
        <v>0</v>
      </c>
      <c r="BD72" s="36">
        <f>IF(ISNUMBER([2]CI_Valeur!BB61),[2]CI_Valeur!BB61,0)-[2]Repart_Import!BB61</f>
        <v>0</v>
      </c>
      <c r="BE72" s="36">
        <f>IF(ISNUMBER([2]CI_Valeur!BC61),[2]CI_Valeur!BC61,0)-[2]Repart_Import!BC61</f>
        <v>0</v>
      </c>
      <c r="BF72" s="36">
        <f>IF(ISNUMBER([2]CI_Valeur!BD61),[2]CI_Valeur!BD61,0)-[2]Repart_Import!BD61</f>
        <v>0</v>
      </c>
      <c r="BG72" s="36">
        <f>IF(ISNUMBER([2]CI_Valeur!BE61),[2]CI_Valeur!BE61,0)-[2]Repart_Import!BE61</f>
        <v>0</v>
      </c>
      <c r="BH72" s="36">
        <f>IF(ISNUMBER([2]CI_Valeur!BF61),[2]CI_Valeur!BF61,0)-[2]Repart_Import!BF61</f>
        <v>0</v>
      </c>
      <c r="BI72" s="37">
        <f>'[57]Marge TER'!$E$17</f>
        <v>1816027.5190244005</v>
      </c>
      <c r="BJ72" s="38">
        <f>'[57]Marge TER'!$E$10</f>
        <v>0</v>
      </c>
      <c r="BK72" s="39">
        <f>SUM([2]CI_Valeur!B61:BF61)</f>
        <v>192852.47999999986</v>
      </c>
      <c r="BL72" s="39">
        <f t="shared" si="2"/>
        <v>2008879.9990244005</v>
      </c>
      <c r="BM72" s="38">
        <f>'[57]Marge TER'!$K$82</f>
        <v>1816027.5190244005</v>
      </c>
      <c r="BN72" s="39">
        <f t="shared" si="3"/>
        <v>9.755995124578476E-4</v>
      </c>
      <c r="BO72" s="40">
        <f t="shared" si="4"/>
        <v>0</v>
      </c>
      <c r="BP72" s="41">
        <v>55</v>
      </c>
      <c r="BQ72" s="40">
        <f t="shared" si="5"/>
        <v>1</v>
      </c>
      <c r="BU72" s="1" t="str">
        <f t="shared" si="1"/>
        <v>62 - Commerce de détail "bois"</v>
      </c>
    </row>
    <row r="73" spans="1:73" ht="13.5" thickBot="1" x14ac:dyDescent="0.25">
      <c r="C73" s="42" t="s">
        <v>68</v>
      </c>
      <c r="D73" s="36">
        <f>IF(ISNUMBER([2]CI_Valeur!B62),[2]CI_Valeur!B62,0)-[2]Repart_Import!B62</f>
        <v>0</v>
      </c>
      <c r="E73" s="36">
        <f>IF(ISNUMBER([2]CI_Valeur!C62),[2]CI_Valeur!C62,0)-[2]Repart_Import!C62</f>
        <v>0</v>
      </c>
      <c r="F73" s="36">
        <f>IF(ISNUMBER([2]CI_Valeur!D62),[2]CI_Valeur!D62,0)-[2]Repart_Import!D62</f>
        <v>0</v>
      </c>
      <c r="G73" s="36">
        <f>IF(ISNUMBER([2]CI_Valeur!E62),[2]CI_Valeur!E62,0)-[2]Repart_Import!E62</f>
        <v>31081.053080000002</v>
      </c>
      <c r="H73" s="36">
        <f>IF(ISNUMBER([2]CI_Valeur!F62),[2]CI_Valeur!F62,0)-[2]Repart_Import!F62</f>
        <v>0</v>
      </c>
      <c r="I73" s="36">
        <f>IF(ISNUMBER([2]CI_Valeur!G62),[2]CI_Valeur!G62,0)-[2]Repart_Import!G62</f>
        <v>62470</v>
      </c>
      <c r="J73" s="36">
        <f>IF(ISNUMBER([2]CI_Valeur!H62),[2]CI_Valeur!H62,0)-[2]Repart_Import!H62</f>
        <v>0</v>
      </c>
      <c r="K73" s="36">
        <f>IF(ISNUMBER([2]CI_Valeur!I62),[2]CI_Valeur!I62,0)-[2]Repart_Import!I62</f>
        <v>13238.472060000002</v>
      </c>
      <c r="L73" s="36">
        <f>IF(ISNUMBER([2]CI_Valeur!J62),[2]CI_Valeur!J62,0)-[2]Repart_Import!J62</f>
        <v>7218.3266374719215</v>
      </c>
      <c r="M73" s="36">
        <f>IF(ISNUMBER([2]CI_Valeur!K62),[2]CI_Valeur!K62,0)-[2]Repart_Import!K62</f>
        <v>5623.4354219999987</v>
      </c>
      <c r="N73" s="36">
        <f>IF(ISNUMBER([2]CI_Valeur!L62),[2]CI_Valeur!L62,0)-[2]Repart_Import!L62</f>
        <v>0</v>
      </c>
      <c r="O73" s="36">
        <f>IF(ISNUMBER([2]CI_Valeur!M62),[2]CI_Valeur!M62,0)-[2]Repart_Import!M62</f>
        <v>58293.302488862879</v>
      </c>
      <c r="P73" s="36">
        <f>IF(ISNUMBER([2]CI_Valeur!N62),[2]CI_Valeur!N62,0)-[2]Repart_Import!N62</f>
        <v>14326.735500000001</v>
      </c>
      <c r="Q73" s="36">
        <f>IF(ISNUMBER([2]CI_Valeur!O62),[2]CI_Valeur!O62,0)-[2]Repart_Import!O62</f>
        <v>11439.123299999999</v>
      </c>
      <c r="R73" s="36">
        <f>IF(ISNUMBER([2]CI_Valeur!P62),[2]CI_Valeur!P62,0)-[2]Repart_Import!P62</f>
        <v>27313.775280000002</v>
      </c>
      <c r="S73" s="36">
        <f>IF(ISNUMBER([2]CI_Valeur!Q62),[2]CI_Valeur!Q62,0)-[2]Repart_Import!Q62</f>
        <v>2475</v>
      </c>
      <c r="T73" s="36">
        <f>IF(ISNUMBER([2]CI_Valeur!R62),[2]CI_Valeur!R62,0)-[2]Repart_Import!R62</f>
        <v>3333.447216</v>
      </c>
      <c r="U73" s="36">
        <f>IF(ISNUMBER([2]CI_Valeur!S62),[2]CI_Valeur!S62,0)-[2]Repart_Import!S62</f>
        <v>0</v>
      </c>
      <c r="V73" s="36">
        <f>IF(ISNUMBER([2]CI_Valeur!T62),[2]CI_Valeur!T62,0)-[2]Repart_Import!T62</f>
        <v>0</v>
      </c>
      <c r="W73" s="36">
        <f>IF(ISNUMBER([2]CI_Valeur!U62),[2]CI_Valeur!U62,0)-[2]Repart_Import!U62</f>
        <v>0</v>
      </c>
      <c r="X73" s="36">
        <f>IF(ISNUMBER([2]CI_Valeur!V62),[2]CI_Valeur!V62,0)-[2]Repart_Import!V62</f>
        <v>0</v>
      </c>
      <c r="Y73" s="36">
        <f>IF(ISNUMBER([2]CI_Valeur!W62),[2]CI_Valeur!W62,0)-[2]Repart_Import!W62</f>
        <v>0</v>
      </c>
      <c r="Z73" s="36">
        <f>IF(ISNUMBER([2]CI_Valeur!X62),[2]CI_Valeur!X62,0)-[2]Repart_Import!X62</f>
        <v>22715.159775</v>
      </c>
      <c r="AA73" s="36">
        <f>IF(ISNUMBER([2]CI_Valeur!Y62),[2]CI_Valeur!Y62,0)-[2]Repart_Import!Y62</f>
        <v>38802.720000000001</v>
      </c>
      <c r="AB73" s="36">
        <f>IF(ISNUMBER([2]CI_Valeur!Z62),[2]CI_Valeur!Z62,0)-[2]Repart_Import!Z62</f>
        <v>0</v>
      </c>
      <c r="AC73" s="36">
        <f>IF(ISNUMBER([2]CI_Valeur!AA62),[2]CI_Valeur!AA62,0)-[2]Repart_Import!AA62</f>
        <v>0</v>
      </c>
      <c r="AD73" s="36">
        <f>IF(ISNUMBER([2]CI_Valeur!AB62),[2]CI_Valeur!AB62,0)-[2]Repart_Import!AB62</f>
        <v>0</v>
      </c>
      <c r="AE73" s="36">
        <f>IF(ISNUMBER([2]CI_Valeur!AC62),[2]CI_Valeur!AC62,0)-[2]Repart_Import!AC62</f>
        <v>0</v>
      </c>
      <c r="AF73" s="36">
        <f>IF(ISNUMBER([2]CI_Valeur!AD62),[2]CI_Valeur!AD62,0)-[2]Repart_Import!AD62</f>
        <v>0</v>
      </c>
      <c r="AG73" s="36">
        <f>IF(ISNUMBER([2]CI_Valeur!AE62),[2]CI_Valeur!AE62,0)-[2]Repart_Import!AE62</f>
        <v>11233.688399999999</v>
      </c>
      <c r="AH73" s="36">
        <f>IF(ISNUMBER([2]CI_Valeur!AF62),[2]CI_Valeur!AF62,0)-[2]Repart_Import!AF62</f>
        <v>0</v>
      </c>
      <c r="AI73" s="36">
        <f>IF(ISNUMBER([2]CI_Valeur!AG62),[2]CI_Valeur!AG62,0)-[2]Repart_Import!AG62</f>
        <v>0</v>
      </c>
      <c r="AJ73" s="36">
        <f>IF(ISNUMBER([2]CI_Valeur!AH62),[2]CI_Valeur!AH62,0)-[2]Repart_Import!AH62</f>
        <v>0</v>
      </c>
      <c r="AK73" s="36">
        <f>IF(ISNUMBER([2]CI_Valeur!AI62),[2]CI_Valeur!AI62,0)-[2]Repart_Import!AI62</f>
        <v>0</v>
      </c>
      <c r="AL73" s="36">
        <f>IF(ISNUMBER([2]CI_Valeur!AJ62),[2]CI_Valeur!AJ62,0)-[2]Repart_Import!AJ62</f>
        <v>0</v>
      </c>
      <c r="AM73" s="36">
        <f>IF(ISNUMBER([2]CI_Valeur!AK62),[2]CI_Valeur!AK62,0)-[2]Repart_Import!AK62</f>
        <v>48865.535869768421</v>
      </c>
      <c r="AN73" s="36">
        <f>IF(ISNUMBER([2]CI_Valeur!AL62),[2]CI_Valeur!AL62,0)-[2]Repart_Import!AL62</f>
        <v>0</v>
      </c>
      <c r="AO73" s="36">
        <f>IF(ISNUMBER([2]CI_Valeur!AM62),[2]CI_Valeur!AM62,0)-[2]Repart_Import!AM62</f>
        <v>0</v>
      </c>
      <c r="AP73" s="36">
        <f>IF(ISNUMBER([2]CI_Valeur!AN62),[2]CI_Valeur!AN62,0)-[2]Repart_Import!AN62</f>
        <v>8059.2542891406129</v>
      </c>
      <c r="AQ73" s="36">
        <f>IF(ISNUMBER([2]CI_Valeur!AO62),[2]CI_Valeur!AO62,0)-[2]Repart_Import!AO62</f>
        <v>0</v>
      </c>
      <c r="AR73" s="36">
        <f>IF(ISNUMBER([2]CI_Valeur!AP62),[2]CI_Valeur!AP62,0)-[2]Repart_Import!AP62</f>
        <v>0</v>
      </c>
      <c r="AS73" s="36">
        <f>IF(ISNUMBER([2]CI_Valeur!AQ62),[2]CI_Valeur!AQ62,0)-[2]Repart_Import!AQ62</f>
        <v>0</v>
      </c>
      <c r="AT73" s="36">
        <f>IF(ISNUMBER([2]CI_Valeur!AR62),[2]CI_Valeur!AR62,0)-[2]Repart_Import!AR62</f>
        <v>0</v>
      </c>
      <c r="AU73" s="36">
        <f>IF(ISNUMBER([2]CI_Valeur!AS62),[2]CI_Valeur!AS62,0)-[2]Repart_Import!AS62</f>
        <v>0</v>
      </c>
      <c r="AV73" s="36">
        <f>IF(ISNUMBER([2]CI_Valeur!AT62),[2]CI_Valeur!AT62,0)-[2]Repart_Import!AT62</f>
        <v>0</v>
      </c>
      <c r="AW73" s="36">
        <f>IF(ISNUMBER([2]CI_Valeur!AU62),[2]CI_Valeur!AU62,0)-[2]Repart_Import!AU62</f>
        <v>0</v>
      </c>
      <c r="AX73" s="36">
        <f>IF(ISNUMBER([2]CI_Valeur!AV62),[2]CI_Valeur!AV62,0)-[2]Repart_Import!AV62</f>
        <v>0</v>
      </c>
      <c r="AY73" s="36">
        <f>IF(ISNUMBER([2]CI_Valeur!AW62),[2]CI_Valeur!AW62,0)-[2]Repart_Import!AW62</f>
        <v>0</v>
      </c>
      <c r="AZ73" s="36">
        <f>IF(ISNUMBER([2]CI_Valeur!AX62),[2]CI_Valeur!AX62,0)-[2]Repart_Import!AX62</f>
        <v>0</v>
      </c>
      <c r="BA73" s="36">
        <f>IF(ISNUMBER([2]CI_Valeur!AY62),[2]CI_Valeur!AY62,0)-[2]Repart_Import!AY62</f>
        <v>0</v>
      </c>
      <c r="BB73" s="36">
        <f>IF(ISNUMBER([2]CI_Valeur!AZ62),[2]CI_Valeur!AZ62,0)-[2]Repart_Import!AZ62</f>
        <v>0</v>
      </c>
      <c r="BC73" s="36">
        <f>IF(ISNUMBER([2]CI_Valeur!BA62),[2]CI_Valeur!BA62,0)-[2]Repart_Import!BA62</f>
        <v>0</v>
      </c>
      <c r="BD73" s="36">
        <f>IF(ISNUMBER([2]CI_Valeur!BB62),[2]CI_Valeur!BB62,0)-[2]Repart_Import!BB62</f>
        <v>0</v>
      </c>
      <c r="BE73" s="36">
        <f>IF(ISNUMBER([2]CI_Valeur!BC62),[2]CI_Valeur!BC62,0)-[2]Repart_Import!BC62</f>
        <v>0</v>
      </c>
      <c r="BF73" s="36">
        <f>IF(ISNUMBER([2]CI_Valeur!BD62),[2]CI_Valeur!BD62,0)-[2]Repart_Import!BD62</f>
        <v>0</v>
      </c>
      <c r="BG73" s="36">
        <f>IF(ISNUMBER([2]CI_Valeur!BE62),[2]CI_Valeur!BE62,0)-[2]Repart_Import!BE62</f>
        <v>0</v>
      </c>
      <c r="BH73" s="36">
        <f>IF(ISNUMBER([2]CI_Valeur!BF62),[2]CI_Valeur!BF62,0)-[2]Repart_Import!BF62</f>
        <v>0</v>
      </c>
      <c r="BI73" s="37">
        <f>'[58]Marge TER'!$E$17</f>
        <v>0</v>
      </c>
      <c r="BJ73" s="38">
        <f>'[58]Marge TER'!$E$10</f>
        <v>38221.856761398383</v>
      </c>
      <c r="BK73" s="39">
        <f>SUM([2]CI_Valeur!B62:BF62)</f>
        <v>366489.02931824385</v>
      </c>
      <c r="BL73" s="39">
        <f t="shared" si="2"/>
        <v>404710.88607964222</v>
      </c>
      <c r="BM73" s="38">
        <f>'[58]Marge TER'!$K$82</f>
        <v>0</v>
      </c>
      <c r="BN73" s="39">
        <f t="shared" si="3"/>
        <v>15.792326360882726</v>
      </c>
      <c r="BO73" s="40">
        <f t="shared" si="4"/>
        <v>0</v>
      </c>
      <c r="BP73" s="41">
        <v>56</v>
      </c>
      <c r="BQ73" s="40">
        <f t="shared" si="5"/>
        <v>1</v>
      </c>
      <c r="BU73" s="1" t="str">
        <f t="shared" si="1"/>
        <v>63 - Transports et entreposage</v>
      </c>
    </row>
    <row r="74" spans="1:73" ht="13.5" thickBot="1" x14ac:dyDescent="0.25">
      <c r="C74" s="42" t="s">
        <v>69</v>
      </c>
      <c r="D74" s="36">
        <f>IF(ISNUMBER([2]CI_Valeur!B63),[2]CI_Valeur!B63,0)-[2]Repart_Import!B63</f>
        <v>0</v>
      </c>
      <c r="E74" s="36">
        <f>IF(ISNUMBER([2]CI_Valeur!C63),[2]CI_Valeur!C63,0)-[2]Repart_Import!C63</f>
        <v>0</v>
      </c>
      <c r="F74" s="36">
        <f>IF(ISNUMBER([2]CI_Valeur!D63),[2]CI_Valeur!D63,0)-[2]Repart_Import!D63</f>
        <v>0</v>
      </c>
      <c r="G74" s="36">
        <f>IF(ISNUMBER([2]CI_Valeur!E63),[2]CI_Valeur!E63,0)-[2]Repart_Import!E63</f>
        <v>0</v>
      </c>
      <c r="H74" s="36">
        <f>IF(ISNUMBER([2]CI_Valeur!F63),[2]CI_Valeur!F63,0)-[2]Repart_Import!F63</f>
        <v>0</v>
      </c>
      <c r="I74" s="36">
        <f>IF(ISNUMBER([2]CI_Valeur!G63),[2]CI_Valeur!G63,0)-[2]Repart_Import!G63</f>
        <v>0</v>
      </c>
      <c r="J74" s="36">
        <f>IF(ISNUMBER([2]CI_Valeur!H63),[2]CI_Valeur!H63,0)-[2]Repart_Import!H63</f>
        <v>1</v>
      </c>
      <c r="K74" s="36">
        <f>IF(ISNUMBER([2]CI_Valeur!I63),[2]CI_Valeur!I63,0)-[2]Repart_Import!I63</f>
        <v>0</v>
      </c>
      <c r="L74" s="36">
        <f>IF(ISNUMBER([2]CI_Valeur!J63),[2]CI_Valeur!J63,0)-[2]Repart_Import!J63</f>
        <v>0</v>
      </c>
      <c r="M74" s="36">
        <f>IF(ISNUMBER([2]CI_Valeur!K63),[2]CI_Valeur!K63,0)-[2]Repart_Import!K63</f>
        <v>0</v>
      </c>
      <c r="N74" s="36">
        <f>IF(ISNUMBER([2]CI_Valeur!L63),[2]CI_Valeur!L63,0)-[2]Repart_Import!L63</f>
        <v>0</v>
      </c>
      <c r="O74" s="36">
        <f>IF(ISNUMBER([2]CI_Valeur!M63),[2]CI_Valeur!M63,0)-[2]Repart_Import!M63</f>
        <v>0</v>
      </c>
      <c r="P74" s="36">
        <f>IF(ISNUMBER([2]CI_Valeur!N63),[2]CI_Valeur!N63,0)-[2]Repart_Import!N63</f>
        <v>0</v>
      </c>
      <c r="Q74" s="36">
        <f>IF(ISNUMBER([2]CI_Valeur!O63),[2]CI_Valeur!O63,0)-[2]Repart_Import!O63</f>
        <v>0</v>
      </c>
      <c r="R74" s="36">
        <f>IF(ISNUMBER([2]CI_Valeur!P63),[2]CI_Valeur!P63,0)-[2]Repart_Import!P63</f>
        <v>0</v>
      </c>
      <c r="S74" s="36">
        <f>IF(ISNUMBER([2]CI_Valeur!Q63),[2]CI_Valeur!Q63,0)-[2]Repart_Import!Q63</f>
        <v>0</v>
      </c>
      <c r="T74" s="36">
        <f>IF(ISNUMBER([2]CI_Valeur!R63),[2]CI_Valeur!R63,0)-[2]Repart_Import!R63</f>
        <v>0</v>
      </c>
      <c r="U74" s="36">
        <f>IF(ISNUMBER([2]CI_Valeur!S63),[2]CI_Valeur!S63,0)-[2]Repart_Import!S63</f>
        <v>0</v>
      </c>
      <c r="V74" s="36">
        <f>IF(ISNUMBER([2]CI_Valeur!T63),[2]CI_Valeur!T63,0)-[2]Repart_Import!T63</f>
        <v>0</v>
      </c>
      <c r="W74" s="36">
        <f>IF(ISNUMBER([2]CI_Valeur!U63),[2]CI_Valeur!U63,0)-[2]Repart_Import!U63</f>
        <v>0</v>
      </c>
      <c r="X74" s="36">
        <f>IF(ISNUMBER([2]CI_Valeur!V63),[2]CI_Valeur!V63,0)-[2]Repart_Import!V63</f>
        <v>0</v>
      </c>
      <c r="Y74" s="36">
        <f>IF(ISNUMBER([2]CI_Valeur!W63),[2]CI_Valeur!W63,0)-[2]Repart_Import!W63</f>
        <v>0</v>
      </c>
      <c r="Z74" s="36">
        <f>IF(ISNUMBER([2]CI_Valeur!X63),[2]CI_Valeur!X63,0)-[2]Repart_Import!X63</f>
        <v>0</v>
      </c>
      <c r="AA74" s="36">
        <f>IF(ISNUMBER([2]CI_Valeur!Y63),[2]CI_Valeur!Y63,0)-[2]Repart_Import!Y63</f>
        <v>0</v>
      </c>
      <c r="AB74" s="36">
        <f>IF(ISNUMBER([2]CI_Valeur!Z63),[2]CI_Valeur!Z63,0)-[2]Repart_Import!Z63</f>
        <v>0</v>
      </c>
      <c r="AC74" s="36">
        <f>IF(ISNUMBER([2]CI_Valeur!AA63),[2]CI_Valeur!AA63,0)-[2]Repart_Import!AA63</f>
        <v>0</v>
      </c>
      <c r="AD74" s="36">
        <f>IF(ISNUMBER([2]CI_Valeur!AB63),[2]CI_Valeur!AB63,0)-[2]Repart_Import!AB63</f>
        <v>0</v>
      </c>
      <c r="AE74" s="36">
        <f>IF(ISNUMBER([2]CI_Valeur!AC63),[2]CI_Valeur!AC63,0)-[2]Repart_Import!AC63</f>
        <v>0</v>
      </c>
      <c r="AF74" s="36">
        <f>IF(ISNUMBER([2]CI_Valeur!AD63),[2]CI_Valeur!AD63,0)-[2]Repart_Import!AD63</f>
        <v>0</v>
      </c>
      <c r="AG74" s="36">
        <f>IF(ISNUMBER([2]CI_Valeur!AE63),[2]CI_Valeur!AE63,0)-[2]Repart_Import!AE63</f>
        <v>0</v>
      </c>
      <c r="AH74" s="36">
        <f>IF(ISNUMBER([2]CI_Valeur!AF63),[2]CI_Valeur!AF63,0)-[2]Repart_Import!AF63</f>
        <v>0</v>
      </c>
      <c r="AI74" s="36">
        <f>IF(ISNUMBER([2]CI_Valeur!AG63),[2]CI_Valeur!AG63,0)-[2]Repart_Import!AG63</f>
        <v>0</v>
      </c>
      <c r="AJ74" s="36">
        <f>IF(ISNUMBER([2]CI_Valeur!AH63),[2]CI_Valeur!AH63,0)-[2]Repart_Import!AH63</f>
        <v>0</v>
      </c>
      <c r="AK74" s="36">
        <f>IF(ISNUMBER([2]CI_Valeur!AI63),[2]CI_Valeur!AI63,0)-[2]Repart_Import!AI63</f>
        <v>0</v>
      </c>
      <c r="AL74" s="36">
        <f>IF(ISNUMBER([2]CI_Valeur!AJ63),[2]CI_Valeur!AJ63,0)-[2]Repart_Import!AJ63</f>
        <v>0</v>
      </c>
      <c r="AM74" s="36">
        <f>IF(ISNUMBER([2]CI_Valeur!AK63),[2]CI_Valeur!AK63,0)-[2]Repart_Import!AK63</f>
        <v>0</v>
      </c>
      <c r="AN74" s="36">
        <f>IF(ISNUMBER([2]CI_Valeur!AL63),[2]CI_Valeur!AL63,0)-[2]Repart_Import!AL63</f>
        <v>0</v>
      </c>
      <c r="AO74" s="36">
        <f>IF(ISNUMBER([2]CI_Valeur!AM63),[2]CI_Valeur!AM63,0)-[2]Repart_Import!AM63</f>
        <v>0</v>
      </c>
      <c r="AP74" s="36">
        <f>IF(ISNUMBER([2]CI_Valeur!AN63),[2]CI_Valeur!AN63,0)-[2]Repart_Import!AN63</f>
        <v>0</v>
      </c>
      <c r="AQ74" s="36">
        <f>IF(ISNUMBER([2]CI_Valeur!AO63),[2]CI_Valeur!AO63,0)-[2]Repart_Import!AO63</f>
        <v>0</v>
      </c>
      <c r="AR74" s="36">
        <f>IF(ISNUMBER([2]CI_Valeur!AP63),[2]CI_Valeur!AP63,0)-[2]Repart_Import!AP63</f>
        <v>0</v>
      </c>
      <c r="AS74" s="36">
        <f>IF(ISNUMBER([2]CI_Valeur!AQ63),[2]CI_Valeur!AQ63,0)-[2]Repart_Import!AQ63</f>
        <v>0</v>
      </c>
      <c r="AT74" s="36">
        <f>IF(ISNUMBER([2]CI_Valeur!AR63),[2]CI_Valeur!AR63,0)-[2]Repart_Import!AR63</f>
        <v>0</v>
      </c>
      <c r="AU74" s="36">
        <f>IF(ISNUMBER([2]CI_Valeur!AS63),[2]CI_Valeur!AS63,0)-[2]Repart_Import!AS63</f>
        <v>0</v>
      </c>
      <c r="AV74" s="36">
        <f>IF(ISNUMBER([2]CI_Valeur!AT63),[2]CI_Valeur!AT63,0)-[2]Repart_Import!AT63</f>
        <v>0</v>
      </c>
      <c r="AW74" s="36">
        <f>IF(ISNUMBER([2]CI_Valeur!AU63),[2]CI_Valeur!AU63,0)-[2]Repart_Import!AU63</f>
        <v>0</v>
      </c>
      <c r="AX74" s="36">
        <f>IF(ISNUMBER([2]CI_Valeur!AV63),[2]CI_Valeur!AV63,0)-[2]Repart_Import!AV63</f>
        <v>0</v>
      </c>
      <c r="AY74" s="36">
        <f>IF(ISNUMBER([2]CI_Valeur!AW63),[2]CI_Valeur!AW63,0)-[2]Repart_Import!AW63</f>
        <v>0</v>
      </c>
      <c r="AZ74" s="36">
        <f>IF(ISNUMBER([2]CI_Valeur!AX63),[2]CI_Valeur!AX63,0)-[2]Repart_Import!AX63</f>
        <v>0</v>
      </c>
      <c r="BA74" s="36">
        <f>IF(ISNUMBER([2]CI_Valeur!AY63),[2]CI_Valeur!AY63,0)-[2]Repart_Import!AY63</f>
        <v>0</v>
      </c>
      <c r="BB74" s="36">
        <f>IF(ISNUMBER([2]CI_Valeur!AZ63),[2]CI_Valeur!AZ63,0)-[2]Repart_Import!AZ63</f>
        <v>0</v>
      </c>
      <c r="BC74" s="36">
        <f>IF(ISNUMBER([2]CI_Valeur!BA63),[2]CI_Valeur!BA63,0)-[2]Repart_Import!BA63</f>
        <v>0</v>
      </c>
      <c r="BD74" s="36">
        <f>IF(ISNUMBER([2]CI_Valeur!BB63),[2]CI_Valeur!BB63,0)-[2]Repart_Import!BB63</f>
        <v>0</v>
      </c>
      <c r="BE74" s="36">
        <f>IF(ISNUMBER([2]CI_Valeur!BC63),[2]CI_Valeur!BC63,0)-[2]Repart_Import!BC63</f>
        <v>0</v>
      </c>
      <c r="BF74" s="36">
        <f>IF(ISNUMBER([2]CI_Valeur!BD63),[2]CI_Valeur!BD63,0)-[2]Repart_Import!BD63</f>
        <v>0</v>
      </c>
      <c r="BG74" s="36">
        <f>IF(ISNUMBER([2]CI_Valeur!BE63),[2]CI_Valeur!BE63,0)-[2]Repart_Import!BE63</f>
        <v>0</v>
      </c>
      <c r="BH74" s="36">
        <f>IF(ISNUMBER([2]CI_Valeur!BF63),[2]CI_Valeur!BF63,0)-[2]Repart_Import!BF63</f>
        <v>0</v>
      </c>
      <c r="BI74" s="43">
        <f>'[59]Marge TER'!$E$17</f>
        <v>646496.6960545294</v>
      </c>
      <c r="BJ74" s="44">
        <f>'[59]Marge TER'!$E$10</f>
        <v>0</v>
      </c>
      <c r="BK74" s="39">
        <f>SUM([2]CI_Valeur!B63:BF63)</f>
        <v>1</v>
      </c>
      <c r="BL74" s="39">
        <f t="shared" si="2"/>
        <v>646497.6960545294</v>
      </c>
      <c r="BM74" s="44">
        <f>'[59]Marge TER'!$K$82</f>
        <v>0</v>
      </c>
      <c r="BN74" s="39">
        <f t="shared" si="3"/>
        <v>-1</v>
      </c>
      <c r="BO74" s="40">
        <f t="shared" si="4"/>
        <v>0</v>
      </c>
      <c r="BP74" s="41">
        <v>57</v>
      </c>
      <c r="BQ74" s="40">
        <f t="shared" si="5"/>
        <v>1</v>
      </c>
      <c r="BU74" s="1" t="str">
        <f t="shared" si="1"/>
        <v>64 - Divers services de la filière bois</v>
      </c>
    </row>
    <row r="75" spans="1:73" ht="13.5" thickBot="1" x14ac:dyDescent="0.25">
      <c r="A75" s="1" t="s">
        <v>78</v>
      </c>
      <c r="B75" s="41">
        <f>B82+B90+B91</f>
        <v>82001126.337810293</v>
      </c>
      <c r="C75" s="45"/>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6"/>
      <c r="AN75" s="36"/>
      <c r="AO75" s="36"/>
      <c r="AP75" s="36"/>
      <c r="AQ75" s="36"/>
      <c r="AR75" s="36"/>
      <c r="AS75" s="36"/>
      <c r="AT75" s="36"/>
      <c r="AU75" s="36"/>
      <c r="AV75" s="36"/>
      <c r="AW75" s="36"/>
      <c r="AX75" s="36"/>
      <c r="AY75" s="36"/>
      <c r="AZ75" s="36"/>
      <c r="BA75" s="36"/>
      <c r="BB75" s="36"/>
      <c r="BC75" s="36"/>
      <c r="BD75" s="36"/>
      <c r="BE75" s="36"/>
      <c r="BF75" s="36"/>
      <c r="BG75" s="36"/>
      <c r="BH75" s="46"/>
      <c r="BK75" s="47"/>
      <c r="BL75" s="39"/>
      <c r="BN75" s="39"/>
    </row>
    <row r="76" spans="1:73" ht="13.5" thickBot="1" x14ac:dyDescent="0.25">
      <c r="C76" s="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6"/>
      <c r="AS76" s="36"/>
      <c r="AT76" s="36"/>
      <c r="AU76" s="36"/>
      <c r="AV76" s="36"/>
      <c r="AW76" s="36"/>
      <c r="AX76" s="36"/>
      <c r="AY76" s="36"/>
      <c r="AZ76" s="36"/>
      <c r="BA76" s="36"/>
      <c r="BB76" s="36"/>
      <c r="BC76" s="36"/>
      <c r="BD76" s="36"/>
      <c r="BE76" s="36"/>
      <c r="BF76" s="36"/>
      <c r="BG76" s="36"/>
      <c r="BH76" s="36"/>
      <c r="BI76" s="48"/>
      <c r="BJ76" s="49"/>
      <c r="BK76" s="39"/>
      <c r="BL76" s="39"/>
      <c r="BN76" s="39"/>
    </row>
    <row r="77" spans="1:73" ht="13.5" thickBot="1" x14ac:dyDescent="0.25">
      <c r="A77" s="1" t="s">
        <v>79</v>
      </c>
      <c r="B77" s="41">
        <f>B87+B88</f>
        <v>81996110.096925229</v>
      </c>
      <c r="C77" s="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8"/>
      <c r="BK77" s="39"/>
      <c r="BL77" s="39"/>
      <c r="BN77" s="39"/>
    </row>
    <row r="78" spans="1:73" ht="13.5" thickBot="1" x14ac:dyDescent="0.25">
      <c r="C78" s="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c r="AL78" s="36"/>
      <c r="AM78" s="36"/>
      <c r="AN78" s="36"/>
      <c r="AO78" s="36"/>
      <c r="AP78" s="36"/>
      <c r="AQ78" s="36"/>
      <c r="AR78" s="36"/>
      <c r="AS78" s="36"/>
      <c r="AT78" s="36"/>
      <c r="AU78" s="36"/>
      <c r="AV78" s="36"/>
      <c r="AW78" s="36"/>
      <c r="AX78" s="36"/>
      <c r="AY78" s="36"/>
      <c r="AZ78" s="36"/>
      <c r="BA78" s="36"/>
      <c r="BB78" s="36"/>
      <c r="BC78" s="36"/>
      <c r="BD78" s="36"/>
      <c r="BE78" s="36"/>
      <c r="BF78" s="36"/>
      <c r="BG78" s="36"/>
      <c r="BH78" s="36"/>
      <c r="BI78" s="36"/>
      <c r="BJ78" s="38"/>
      <c r="BK78" s="39"/>
      <c r="BL78" s="39"/>
      <c r="BN78" s="39"/>
    </row>
    <row r="79" spans="1:73" ht="13.5" thickBot="1" x14ac:dyDescent="0.25">
      <c r="C79" s="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36"/>
      <c r="AL79" s="36"/>
      <c r="AM79" s="36"/>
      <c r="AN79" s="36"/>
      <c r="AO79" s="36"/>
      <c r="AP79" s="36"/>
      <c r="AQ79" s="36"/>
      <c r="AR79" s="36"/>
      <c r="AS79" s="36"/>
      <c r="AT79" s="36"/>
      <c r="AU79" s="36"/>
      <c r="AV79" s="36"/>
      <c r="AW79" s="36"/>
      <c r="AX79" s="36"/>
      <c r="AY79" s="36"/>
      <c r="AZ79" s="36"/>
      <c r="BA79" s="36"/>
      <c r="BB79" s="36"/>
      <c r="BC79" s="36"/>
      <c r="BD79" s="36"/>
      <c r="BE79" s="36"/>
      <c r="BF79" s="36"/>
      <c r="BG79" s="36"/>
      <c r="BH79" s="36"/>
      <c r="BI79" s="36"/>
      <c r="BJ79" s="38"/>
      <c r="BK79" s="39"/>
      <c r="BL79" s="39"/>
      <c r="BN79" s="39"/>
      <c r="BU79" s="41"/>
    </row>
    <row r="80" spans="1:73" ht="13.5" thickBot="1" x14ac:dyDescent="0.25">
      <c r="C80" s="6"/>
      <c r="D80" s="36"/>
      <c r="E80" s="36"/>
      <c r="F80" s="36"/>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36"/>
      <c r="BJ80" s="38"/>
      <c r="BK80" s="39"/>
      <c r="BL80" s="39"/>
      <c r="BN80" s="39"/>
      <c r="BU80" s="41"/>
    </row>
    <row r="81" spans="1:73" ht="13.5" thickBot="1" x14ac:dyDescent="0.25">
      <c r="B81" s="50" t="s">
        <v>80</v>
      </c>
      <c r="C81" s="51"/>
      <c r="D81" s="52"/>
      <c r="E81" s="52"/>
      <c r="F81" s="52"/>
      <c r="G81" s="52"/>
      <c r="H81" s="52"/>
      <c r="I81" s="52"/>
      <c r="J81" s="52"/>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52"/>
      <c r="AQ81" s="52"/>
      <c r="AR81" s="52"/>
      <c r="AS81" s="52"/>
      <c r="AT81" s="52"/>
      <c r="AU81" s="52"/>
      <c r="AV81" s="52"/>
      <c r="AW81" s="52"/>
      <c r="AX81" s="52"/>
      <c r="AY81" s="52"/>
      <c r="AZ81" s="52"/>
      <c r="BA81" s="52"/>
      <c r="BB81" s="52"/>
      <c r="BC81" s="52"/>
      <c r="BD81" s="52"/>
      <c r="BE81" s="52"/>
      <c r="BF81" s="52"/>
      <c r="BG81" s="52"/>
      <c r="BH81" s="52"/>
      <c r="BI81" s="36"/>
      <c r="BJ81" s="38"/>
      <c r="BK81" s="39"/>
      <c r="BL81" s="39"/>
      <c r="BN81" s="39"/>
      <c r="BU81" s="9"/>
    </row>
    <row r="82" spans="1:73" s="41" customFormat="1" ht="15.75" x14ac:dyDescent="0.2">
      <c r="A82" s="41" t="s">
        <v>81</v>
      </c>
      <c r="B82" s="53">
        <f>SUM(D82:BI82)</f>
        <v>16303694.43277514</v>
      </c>
      <c r="C82" s="54" t="s">
        <v>82</v>
      </c>
      <c r="D82" s="36">
        <f>'[3]Marge TER'!E11</f>
        <v>0</v>
      </c>
      <c r="E82" s="55">
        <f>'[4]Marge TER'!E11</f>
        <v>450740.24345516262</v>
      </c>
      <c r="F82" s="55">
        <f>'[5]Marge TER'!E11</f>
        <v>0</v>
      </c>
      <c r="G82" s="55">
        <f>'[6]Marge TER'!$E11</f>
        <v>143099.87521</v>
      </c>
      <c r="H82" s="55">
        <f>'[7]Marge TER'!E11</f>
        <v>17121.626313701829</v>
      </c>
      <c r="I82" s="55">
        <f>'[8]Marge TER'!E11</f>
        <v>199293.45496605057</v>
      </c>
      <c r="J82" s="55">
        <f>'[9]Marge TER'!E11</f>
        <v>1</v>
      </c>
      <c r="K82" s="55">
        <f>'[10]Marge TER'!E11</f>
        <v>241999.29289434309</v>
      </c>
      <c r="L82" s="55">
        <f>'[11]Marge TER'!E11</f>
        <v>56852.466739218115</v>
      </c>
      <c r="M82" s="55">
        <f>'[12]Marge TER'!E11</f>
        <v>46829.830298184184</v>
      </c>
      <c r="N82" s="55">
        <f>'[13]Marge TER'!E11</f>
        <v>13588.276524819157</v>
      </c>
      <c r="O82" s="55">
        <f>'[14]Marge TER'!E11</f>
        <v>438446.14551587531</v>
      </c>
      <c r="P82" s="55">
        <f>'[15]Marge TER'!E11</f>
        <v>119013.20479999998</v>
      </c>
      <c r="Q82" s="55">
        <f>'[16]Marge TER'!E11</f>
        <v>82879.840352827916</v>
      </c>
      <c r="R82" s="55">
        <f>'[17]Marge TER'!E11</f>
        <v>184298.63383698685</v>
      </c>
      <c r="S82" s="55">
        <f>'[18]Marge TER'!E11</f>
        <v>124355.32587623937</v>
      </c>
      <c r="T82" s="55">
        <f>'[19]Marge TER'!E11</f>
        <v>29222.378814</v>
      </c>
      <c r="U82" s="55">
        <f>'[20]Marge TER'!E11</f>
        <v>0</v>
      </c>
      <c r="V82" s="55">
        <f>'[21]Marge TER'!E11</f>
        <v>0</v>
      </c>
      <c r="W82" s="55">
        <f>'[22]Marge TER'!E11</f>
        <v>367350</v>
      </c>
      <c r="X82" s="55">
        <f>'[23]Marge TER'!E11</f>
        <v>68589.037698412707</v>
      </c>
      <c r="Y82" s="55">
        <f>'[24]Marge TER'!E11</f>
        <v>203480.7175384615</v>
      </c>
      <c r="Z82" s="55">
        <f>'[25]Marge TER'!E11</f>
        <v>248560.09333599277</v>
      </c>
      <c r="AA82" s="55">
        <f>'[26]Marge TER'!E11</f>
        <v>310581.57238970965</v>
      </c>
      <c r="AB82" s="55">
        <f>'[27]Marge TER'!E11</f>
        <v>0.3</v>
      </c>
      <c r="AC82" s="55">
        <f>'[28]Marge TER'!E11</f>
        <v>16572.524022872374</v>
      </c>
      <c r="AD82" s="55">
        <f>'[29]Marge TER'!E11</f>
        <v>92103.450276953256</v>
      </c>
      <c r="AE82" s="55">
        <f>'[30]Marge TER'!E11</f>
        <v>179752.66319999998</v>
      </c>
      <c r="AF82" s="55">
        <f>'[31]Marge TER'!E11</f>
        <v>151815.0816</v>
      </c>
      <c r="AG82" s="55">
        <f>'[32]Marge TER'!E11</f>
        <v>581282.57558356028</v>
      </c>
      <c r="AH82" s="55">
        <f>'[33]Marge TER'!E11</f>
        <v>182069.353</v>
      </c>
      <c r="AI82" s="55">
        <f>'[34]Marge TER'!E11</f>
        <v>4499.60034</v>
      </c>
      <c r="AJ82" s="55">
        <f>'[35]Marge TER'!E11</f>
        <v>46029.594375295543</v>
      </c>
      <c r="AK82" s="55">
        <f>'[36]Marge TER'!E11</f>
        <v>45619.767599999999</v>
      </c>
      <c r="AL82" s="55">
        <f>'[37]Marge TER'!E11</f>
        <v>19807.886693096872</v>
      </c>
      <c r="AM82" s="55">
        <f>'[38]Marge TER'!E11</f>
        <v>280249.95736961445</v>
      </c>
      <c r="AN82" s="55">
        <f>'[39]Marge TER'!E11</f>
        <v>1385723.307</v>
      </c>
      <c r="AO82" s="55">
        <f>'[40]Marge TER'!E11</f>
        <v>3509171.6567904898</v>
      </c>
      <c r="AP82" s="55">
        <f>'[41]Marge TER'!E11</f>
        <v>44532.871972318331</v>
      </c>
      <c r="AQ82" s="55">
        <f>'[42]Marge TER'!E11</f>
        <v>654613.67350526119</v>
      </c>
      <c r="AR82" s="55">
        <f>'[43]Marge TER'!E11</f>
        <v>80193.509554000004</v>
      </c>
      <c r="AS82" s="55">
        <f>'[44]Marge TER'!E11</f>
        <v>311814.72324988438</v>
      </c>
      <c r="AT82" s="55">
        <f>'[45]Marge TER'!E11</f>
        <v>12000</v>
      </c>
      <c r="AU82" s="55">
        <f>'[46]Marge TER'!E11</f>
        <v>0</v>
      </c>
      <c r="AV82" s="55">
        <f>'[47]Marge TER'!E11</f>
        <v>213252.08761460913</v>
      </c>
      <c r="AW82" s="55">
        <f>'[48]Marge TER'!E11</f>
        <v>35755.295885999461</v>
      </c>
      <c r="AX82" s="55">
        <f>'[49]Marge TER'!E11</f>
        <v>2269643.9028110448</v>
      </c>
      <c r="AY82" s="55">
        <f>'[50]Marge TER'!E11</f>
        <v>620302.98339434678</v>
      </c>
      <c r="AZ82" s="55">
        <f>'[51]Marge TER'!E11</f>
        <v>153922.4832903202</v>
      </c>
      <c r="BA82" s="55">
        <f>'[52]Marge TER'!E11</f>
        <v>1862196.5537474968</v>
      </c>
      <c r="BB82" s="55">
        <f>'[53]Marge TER'!E11</f>
        <v>155890.85202609014</v>
      </c>
      <c r="BC82" s="55">
        <f>'[54]Marge TER'!E11</f>
        <v>48574.761311897186</v>
      </c>
      <c r="BD82" s="55">
        <f>'[55]Marge TER'!E11</f>
        <v>0</v>
      </c>
      <c r="BE82" s="55">
        <f>'[56]Marge TER'!E11</f>
        <v>0</v>
      </c>
      <c r="BF82" s="55">
        <f>'[57]Marge TER'!E11</f>
        <v>0</v>
      </c>
      <c r="BG82" s="55">
        <f>'[58]Marge TER'!E11</f>
        <v>0</v>
      </c>
      <c r="BH82" s="56">
        <f>'[59]Marge TER'!E11</f>
        <v>0</v>
      </c>
      <c r="BI82" s="57"/>
      <c r="BK82" s="41">
        <f>SUM(BK18:BK81)</f>
        <v>16303694.438200649</v>
      </c>
      <c r="BM82" s="1"/>
      <c r="BQ82" s="10"/>
      <c r="BU82" s="1"/>
    </row>
    <row r="83" spans="1:73" s="41" customFormat="1" ht="15.75" x14ac:dyDescent="0.2">
      <c r="A83" s="41" t="s">
        <v>83</v>
      </c>
      <c r="B83" s="53">
        <f>SUM(D83:BI83)</f>
        <v>24682585.129437465</v>
      </c>
      <c r="C83" s="54" t="s">
        <v>84</v>
      </c>
      <c r="D83" s="58">
        <f>D84*D87</f>
        <v>12456.48480515703</v>
      </c>
      <c r="E83" s="39">
        <f t="shared" ref="E83:BH83" si="6">E84*E87</f>
        <v>0</v>
      </c>
      <c r="F83" s="39">
        <f t="shared" si="6"/>
        <v>0</v>
      </c>
      <c r="G83" s="39">
        <f t="shared" si="6"/>
        <v>0</v>
      </c>
      <c r="H83" s="39">
        <f t="shared" si="6"/>
        <v>297217.47549449268</v>
      </c>
      <c r="I83" s="39">
        <f t="shared" si="6"/>
        <v>1120.7548965874012</v>
      </c>
      <c r="J83" s="39">
        <f t="shared" si="6"/>
        <v>1</v>
      </c>
      <c r="K83" s="39">
        <f t="shared" si="6"/>
        <v>61680.229525116098</v>
      </c>
      <c r="L83" s="39">
        <f t="shared" si="6"/>
        <v>16572.71517622831</v>
      </c>
      <c r="M83" s="39">
        <f t="shared" si="6"/>
        <v>8388.3833666666669</v>
      </c>
      <c r="N83" s="39">
        <f t="shared" si="6"/>
        <v>2668.8177024551364</v>
      </c>
      <c r="O83" s="39">
        <f t="shared" si="6"/>
        <v>53708.222484124708</v>
      </c>
      <c r="P83" s="39">
        <f t="shared" si="6"/>
        <v>17418.666149999997</v>
      </c>
      <c r="Q83" s="39">
        <f t="shared" si="6"/>
        <v>18737.009282009403</v>
      </c>
      <c r="R83" s="39">
        <f t="shared" si="6"/>
        <v>23628.042049499996</v>
      </c>
      <c r="S83" s="39">
        <f t="shared" si="6"/>
        <v>41451.775292079779</v>
      </c>
      <c r="T83" s="39">
        <f t="shared" si="6"/>
        <v>8998.6163059999926</v>
      </c>
      <c r="U83" s="39">
        <f t="shared" si="6"/>
        <v>0</v>
      </c>
      <c r="V83" s="39">
        <f t="shared" si="6"/>
        <v>0</v>
      </c>
      <c r="W83" s="39">
        <f t="shared" si="6"/>
        <v>194096.06441078769</v>
      </c>
      <c r="X83" s="39">
        <f t="shared" si="6"/>
        <v>51073.619172177801</v>
      </c>
      <c r="Y83" s="39">
        <f t="shared" si="6"/>
        <v>57818.000000000029</v>
      </c>
      <c r="Z83" s="39">
        <f t="shared" si="6"/>
        <v>101868.54832985211</v>
      </c>
      <c r="AA83" s="39">
        <f t="shared" si="6"/>
        <v>879022.40839029022</v>
      </c>
      <c r="AB83" s="39">
        <f t="shared" si="6"/>
        <v>0.2</v>
      </c>
      <c r="AC83" s="39">
        <f t="shared" si="6"/>
        <v>43800.969685223718</v>
      </c>
      <c r="AD83" s="39">
        <f t="shared" si="6"/>
        <v>416015.89416749118</v>
      </c>
      <c r="AE83" s="39">
        <f t="shared" si="6"/>
        <v>191637.13679999998</v>
      </c>
      <c r="AF83" s="39">
        <f t="shared" si="6"/>
        <v>164466.33840000004</v>
      </c>
      <c r="AG83" s="39">
        <f t="shared" si="6"/>
        <v>255441.28056643973</v>
      </c>
      <c r="AH83" s="39">
        <f t="shared" si="6"/>
        <v>292056.04700000002</v>
      </c>
      <c r="AI83" s="39">
        <f t="shared" si="6"/>
        <v>10499.067459999998</v>
      </c>
      <c r="AJ83" s="39">
        <f t="shared" si="6"/>
        <v>65350.518120330926</v>
      </c>
      <c r="AK83" s="39">
        <f t="shared" si="6"/>
        <v>92621.952400000009</v>
      </c>
      <c r="AL83" s="39">
        <f t="shared" si="6"/>
        <v>217258.11330690313</v>
      </c>
      <c r="AM83" s="39">
        <f t="shared" si="6"/>
        <v>322330.04263038555</v>
      </c>
      <c r="AN83" s="39">
        <f t="shared" si="6"/>
        <v>2652156.693</v>
      </c>
      <c r="AO83" s="39">
        <f t="shared" si="6"/>
        <v>3222097.2752095107</v>
      </c>
      <c r="AP83" s="39">
        <f t="shared" si="6"/>
        <v>77932.525951557065</v>
      </c>
      <c r="AQ83" s="39">
        <f t="shared" si="6"/>
        <v>1584286.6705747391</v>
      </c>
      <c r="AR83" s="39">
        <f t="shared" si="6"/>
        <v>193784.85562600003</v>
      </c>
      <c r="AS83" s="39">
        <f t="shared" si="6"/>
        <v>1068630.346900966</v>
      </c>
      <c r="AT83" s="39">
        <f t="shared" si="6"/>
        <v>103241.93999999999</v>
      </c>
      <c r="AU83" s="39">
        <f t="shared" si="6"/>
        <v>1445555.0000000002</v>
      </c>
      <c r="AV83" s="39">
        <f t="shared" si="6"/>
        <v>140578.93376600699</v>
      </c>
      <c r="AW83" s="39">
        <f t="shared" si="6"/>
        <v>18619.985214256427</v>
      </c>
      <c r="AX83" s="39">
        <f t="shared" si="6"/>
        <v>6210119.7289873194</v>
      </c>
      <c r="AY83" s="39">
        <f t="shared" si="6"/>
        <v>887253.89005521673</v>
      </c>
      <c r="AZ83" s="39">
        <f t="shared" si="6"/>
        <v>79113.699832179584</v>
      </c>
      <c r="BA83" s="39">
        <f t="shared" si="6"/>
        <v>1523123.4458750968</v>
      </c>
      <c r="BB83" s="39">
        <f t="shared" si="6"/>
        <v>321493.67052029102</v>
      </c>
      <c r="BC83" s="39">
        <f t="shared" si="6"/>
        <v>131304.84576720186</v>
      </c>
      <c r="BD83" s="39">
        <f t="shared" si="6"/>
        <v>905975.88304628711</v>
      </c>
      <c r="BE83" s="39">
        <f t="shared" si="6"/>
        <v>0</v>
      </c>
      <c r="BF83" s="39">
        <f t="shared" si="6"/>
        <v>0</v>
      </c>
      <c r="BG83" s="39">
        <f t="shared" si="6"/>
        <v>197911.34574053553</v>
      </c>
      <c r="BH83" s="59">
        <f t="shared" si="6"/>
        <v>0</v>
      </c>
      <c r="BI83" s="47"/>
      <c r="BM83" s="1"/>
      <c r="BQ83" s="10"/>
      <c r="BU83" s="9"/>
    </row>
    <row r="84" spans="1:73" s="9" customFormat="1" ht="15" x14ac:dyDescent="0.2">
      <c r="B84" s="60"/>
      <c r="C84" s="61" t="s">
        <v>85</v>
      </c>
      <c r="D84" s="62">
        <f>'[3]Marge TER'!$K$14</f>
        <v>0.48</v>
      </c>
      <c r="E84" s="63">
        <f>'[4]Marge TER'!$K$14</f>
        <v>0</v>
      </c>
      <c r="F84" s="63">
        <f>'[5]Marge TER'!$K$14</f>
        <v>0</v>
      </c>
      <c r="G84" s="63">
        <f>'[6]Marge TER'!$K$14</f>
        <v>0</v>
      </c>
      <c r="H84" s="63">
        <f>'[7]Marge TER'!$K$14</f>
        <v>0.26092672833564934</v>
      </c>
      <c r="I84" s="63">
        <f>'[8]Marge TER'!$K$14</f>
        <v>4.5268119042078895E-3</v>
      </c>
      <c r="J84" s="63">
        <f>'[9]Marge TER'!$K$14</f>
        <v>0.33333333333333331</v>
      </c>
      <c r="K84" s="63">
        <f>'[10]Marge TER'!$K$14</f>
        <v>0.15083558663786767</v>
      </c>
      <c r="L84" s="63">
        <f>'[11]Marge TER'!$K$14</f>
        <v>0.16770169381558239</v>
      </c>
      <c r="M84" s="63">
        <f>'[12]Marge TER'!$K$14</f>
        <v>0.10000000000000002</v>
      </c>
      <c r="N84" s="63">
        <f>'[13]Marge TER'!$K$14</f>
        <v>0.11995184979398633</v>
      </c>
      <c r="O84" s="63">
        <f>'[14]Marge TER'!$K$14</f>
        <v>8.3810929151009336E-2</v>
      </c>
      <c r="P84" s="63">
        <f>'[15]Marge TER'!$K$14</f>
        <v>0.09</v>
      </c>
      <c r="Q84" s="63">
        <f>'[16]Marge TER'!$K$14</f>
        <v>0.14161060080384433</v>
      </c>
      <c r="R84" s="63">
        <f>'[17]Marge TER'!$K$14</f>
        <v>0.09</v>
      </c>
      <c r="S84" s="63">
        <f>'[18]Marge TER'!$K$14</f>
        <v>0.19200472240092256</v>
      </c>
      <c r="T84" s="63">
        <f>'[19]Marge TER'!$K$14</f>
        <v>0.18128608462091753</v>
      </c>
      <c r="U84" s="63">
        <f>'[20]Marge TER'!$K$14</f>
        <v>0</v>
      </c>
      <c r="V84" s="63">
        <f>'[21]Marge TER'!$K$14</f>
        <v>0</v>
      </c>
      <c r="W84" s="63">
        <f>'[22]Marge TER'!$K$14</f>
        <v>0.27963703271976326</v>
      </c>
      <c r="X84" s="63">
        <f>'[23]Marge TER'!$K$14</f>
        <v>0.31030815463987971</v>
      </c>
      <c r="Y84" s="63">
        <f>'[24]Marge TER'!$K$14</f>
        <v>0.21188638464253026</v>
      </c>
      <c r="Z84" s="63">
        <f>'[25]Marge TER'!$K$14</f>
        <v>0.23837152475148363</v>
      </c>
      <c r="AA84" s="63">
        <f>'[26]Marge TER'!$K$14</f>
        <v>0.546800946128568</v>
      </c>
      <c r="AB84" s="63">
        <f>'[27]Marge TER'!$K$14</f>
        <v>0.2</v>
      </c>
      <c r="AC84" s="63">
        <f>'[28]Marge TER'!$K$14</f>
        <v>0.53687000000000007</v>
      </c>
      <c r="AD84" s="63">
        <f>'[29]Marge TER'!$K$14</f>
        <v>0.5731156058143021</v>
      </c>
      <c r="AE84" s="63">
        <f>'[30]Marge TER'!$K$14</f>
        <v>0.30959999999999999</v>
      </c>
      <c r="AF84" s="63">
        <f>'[31]Marge TER'!$K$14</f>
        <v>0.32760000000000006</v>
      </c>
      <c r="AG84" s="63">
        <f>'[32]Marge TER'!$K$14</f>
        <v>0.19233108459143464</v>
      </c>
      <c r="AH84" s="63">
        <f>'[33]Marge TER'!$K$14</f>
        <v>0.43119232359202864</v>
      </c>
      <c r="AI84" s="63">
        <f>'[34]Marge TER'!$K$14</f>
        <v>0.42699999999999994</v>
      </c>
      <c r="AJ84" s="63">
        <f>'[35]Marge TER'!$K$14</f>
        <v>0.3892892408700232</v>
      </c>
      <c r="AK84" s="63">
        <f>'[36]Marge TER'!$K$14</f>
        <v>0.39530000000000004</v>
      </c>
      <c r="AL84" s="63">
        <f>'[37]Marge TER'!$K$14</f>
        <v>0.72419371102301044</v>
      </c>
      <c r="AM84" s="63">
        <f>'[38]Marge TER'!$K$14</f>
        <v>0.44398077497298283</v>
      </c>
      <c r="AN84" s="63">
        <f>'[39]Marge TER'!$K$14</f>
        <v>0.49918251326933932</v>
      </c>
      <c r="AO84" s="63">
        <f>'[40]Marge TER'!$K$14</f>
        <v>0.3351404887930578</v>
      </c>
      <c r="AP84" s="63">
        <f>'[41]Marge TER'!$K$14</f>
        <v>0.41999999999999993</v>
      </c>
      <c r="AQ84" s="63">
        <f>'[42]Marge TER'!$K$14</f>
        <v>0.48118038788077838</v>
      </c>
      <c r="AR84" s="63">
        <f>'[43]Marge TER'!$K$14</f>
        <v>0.43852590480706516</v>
      </c>
      <c r="AS84" s="63">
        <f>'[44]Marge TER'!$K$14</f>
        <v>0.5728489121412853</v>
      </c>
      <c r="AT84" s="63">
        <f>'[45]Marge TER'!$K$14</f>
        <v>0.49272918348996897</v>
      </c>
      <c r="AU84" s="63">
        <f>'[46]Marge TER'!$K$14</f>
        <v>0.87081888800869889</v>
      </c>
      <c r="AV84" s="63">
        <f>'[47]Marge TER'!$K$14</f>
        <v>0.28092831356373033</v>
      </c>
      <c r="AW84" s="63">
        <f>'[48]Marge TER'!$K$14</f>
        <v>0.21398840136289646</v>
      </c>
      <c r="AX84" s="63">
        <f>'[49]Marge TER'!$K$14</f>
        <v>0.46438451698377148</v>
      </c>
      <c r="AY84" s="63">
        <f>'[50]Marge TER'!$K$14</f>
        <v>0.44227152713134049</v>
      </c>
      <c r="AZ84" s="63">
        <f>'[51]Marge TER'!$K$14</f>
        <v>0.21541816109750839</v>
      </c>
      <c r="BA84" s="63">
        <f>'[52]Marge TER'!$K$14</f>
        <v>0.27469835650674324</v>
      </c>
      <c r="BB84" s="63">
        <f>'[53]Marge TER'!$K$14</f>
        <v>0.39636120193551921</v>
      </c>
      <c r="BC84" s="63">
        <f>'[54]Marge TER'!$K$14</f>
        <v>0.47715644453030553</v>
      </c>
      <c r="BD84" s="63">
        <f>'[55]Marge TER'!$K$14</f>
        <v>0.60594936389125109</v>
      </c>
      <c r="BE84" s="63">
        <f>'[56]Marge TER'!$K$14</f>
        <v>0</v>
      </c>
      <c r="BF84" s="63">
        <f>'[57]Marge TER'!$K$14</f>
        <v>0</v>
      </c>
      <c r="BG84" s="63">
        <f>'[58]Marge TER'!$K$14</f>
        <v>0.48900000000000005</v>
      </c>
      <c r="BH84" s="64">
        <f>'[59]Marge TER'!$K$14</f>
        <v>0</v>
      </c>
      <c r="BI84" s="65"/>
      <c r="BM84" s="1"/>
      <c r="BQ84" s="10"/>
      <c r="BU84" s="41"/>
    </row>
    <row r="85" spans="1:73" ht="15.75" x14ac:dyDescent="0.2">
      <c r="B85" s="39">
        <f>SUM(D85:BI85)</f>
        <v>24570584.049253192</v>
      </c>
      <c r="C85" s="66" t="s">
        <v>86</v>
      </c>
      <c r="D85" s="58">
        <f>'[3]Marge TER'!$E$13</f>
        <v>13494.525205586782</v>
      </c>
      <c r="E85" s="67">
        <f>'[4]Marge TER'!$E$13</f>
        <v>635390.8314319466</v>
      </c>
      <c r="F85" s="67">
        <f>'[5]Marge TER'!$E$13</f>
        <v>194638.19011890405</v>
      </c>
      <c r="G85" s="67">
        <f>'[6]Marge TER'!$E$13</f>
        <v>131061.84250570802</v>
      </c>
      <c r="H85" s="67">
        <f>'[7]Marge TER'!$E$13</f>
        <v>828676.13748384686</v>
      </c>
      <c r="I85" s="67">
        <f>'[8]Marge TER'!$E$13</f>
        <v>47167.293478732478</v>
      </c>
      <c r="J85" s="67">
        <f>'[9]Marge TER'!$E$13</f>
        <v>1</v>
      </c>
      <c r="K85" s="67">
        <f>'[10]Marge TER'!$E$13</f>
        <v>105244.06716554076</v>
      </c>
      <c r="L85" s="67">
        <f>'[11]Marge TER'!$E$13</f>
        <v>25397.404780982142</v>
      </c>
      <c r="M85" s="67">
        <f>'[12]Marge TER'!$E$13</f>
        <v>28665.620001815805</v>
      </c>
      <c r="N85" s="67">
        <f>'[13]Marge TER'!$E$13</f>
        <v>5991.9807727257057</v>
      </c>
      <c r="O85" s="67">
        <f>'[14]Marge TER'!$E$13</f>
        <v>148671.63200000001</v>
      </c>
      <c r="P85" s="67">
        <f>'[15]Marge TER'!$E$13</f>
        <v>57108.864050000011</v>
      </c>
      <c r="Q85" s="67">
        <f>'[16]Marge TER'!$E$13</f>
        <v>30696.756660523777</v>
      </c>
      <c r="R85" s="67">
        <f>'[17]Marge TER'!$E$13</f>
        <v>54607.124663513139</v>
      </c>
      <c r="S85" s="67">
        <f>'[18]Marge TER'!$E$13</f>
        <v>50082.251831680856</v>
      </c>
      <c r="T85" s="67">
        <f>'[19]Marge TER'!$E$13</f>
        <v>11416.660879999998</v>
      </c>
      <c r="U85" s="67">
        <f>'[20]Marge TER'!$E$13</f>
        <v>94425.617100000003</v>
      </c>
      <c r="V85" s="67">
        <f>'[21]Marge TER'!$E$13</f>
        <v>137936.454</v>
      </c>
      <c r="W85" s="67">
        <f>'[22]Marge TER'!$E$13</f>
        <v>132653.93558921234</v>
      </c>
      <c r="X85" s="67">
        <f>'[23]Marge TER'!$E$13</f>
        <v>44927.343129409492</v>
      </c>
      <c r="Y85" s="67">
        <f>'[24]Marge TER'!$E$13</f>
        <v>11573.935876923055</v>
      </c>
      <c r="Z85" s="67">
        <f>'[25]Marge TER'!$E$13</f>
        <v>76923.360365673259</v>
      </c>
      <c r="AA85" s="67">
        <f>'[26]Marge TER'!$E$13</f>
        <v>417968.96622</v>
      </c>
      <c r="AB85" s="67">
        <f>'[27]Marge TER'!$E$13</f>
        <v>0.5</v>
      </c>
      <c r="AC85" s="67">
        <f>'[28]Marge TER'!$E$13</f>
        <v>21212.308600141867</v>
      </c>
      <c r="AD85" s="67">
        <f>'[29]Marge TER'!$E$13</f>
        <v>217765.43333333332</v>
      </c>
      <c r="AE85" s="67">
        <f>'[30]Marge TER'!$E$13</f>
        <v>247593.2</v>
      </c>
      <c r="AF85" s="67">
        <f>'[31]Marge TER'!$E$13</f>
        <v>185752.58</v>
      </c>
      <c r="AG85" s="67">
        <f>'[32]Marge TER'!$E$13</f>
        <v>491409.24884999997</v>
      </c>
      <c r="AH85" s="67">
        <f>'[33]Marge TER'!$E$13</f>
        <v>203196.6</v>
      </c>
      <c r="AI85" s="67">
        <f>'[34]Marge TER'!$E$13</f>
        <v>9589.3122000000003</v>
      </c>
      <c r="AJ85" s="67">
        <f>'[35]Marge TER'!$E$13</f>
        <v>56491.25732255535</v>
      </c>
      <c r="AK85" s="67">
        <f>'[36]Marge TER'!$E$13</f>
        <v>96066.28</v>
      </c>
      <c r="AL85" s="67">
        <f>'[37]Marge TER'!$E$13</f>
        <v>62934</v>
      </c>
      <c r="AM85" s="67">
        <f>'[38]Marge TER'!$E$13</f>
        <v>123420.00000000001</v>
      </c>
      <c r="AN85" s="67">
        <f>'[39]Marge TER'!$E$13</f>
        <v>1275120</v>
      </c>
      <c r="AO85" s="67">
        <f>'[40]Marge TER'!$E$13</f>
        <v>2882900</v>
      </c>
      <c r="AP85" s="67">
        <f>'[41]Marge TER'!$E$13</f>
        <v>63088.235294117643</v>
      </c>
      <c r="AQ85" s="67">
        <f>'[42]Marge TER'!$E$13</f>
        <v>1053600.1619200001</v>
      </c>
      <c r="AR85" s="67">
        <f>'[43]Marge TER'!$E$13</f>
        <v>167922.22382000001</v>
      </c>
      <c r="AS85" s="67">
        <f>'[44]Marge TER'!$E$13</f>
        <v>485021.24086381227</v>
      </c>
      <c r="AT85" s="67">
        <f>'[45]Marge TER'!$E$13</f>
        <v>94288.86</v>
      </c>
      <c r="AU85" s="67">
        <f>'[46]Marge TER'!$E$13</f>
        <v>214440.00000000003</v>
      </c>
      <c r="AV85" s="67">
        <f>'[47]Marge TER'!$E$13</f>
        <v>146577.54186701751</v>
      </c>
      <c r="AW85" s="67">
        <f>'[48]Marge TER'!$E$13</f>
        <v>32638.711694051482</v>
      </c>
      <c r="AX85" s="67">
        <f>'[49]Marge TER'!$E$13</f>
        <v>4893033.0525586652</v>
      </c>
      <c r="AY85" s="67">
        <f>'[50]Marge TER'!$E$13</f>
        <v>498572.47385461134</v>
      </c>
      <c r="AZ85" s="67">
        <f>'[51]Marge TER'!$E$13</f>
        <v>134220.22380768938</v>
      </c>
      <c r="BA85" s="67">
        <f>'[52]Marge TER'!$E$13</f>
        <v>2159392.6271444596</v>
      </c>
      <c r="BB85" s="67">
        <f>'[53]Marge TER'!$E$13</f>
        <v>333728.34357261955</v>
      </c>
      <c r="BC85" s="67">
        <f>'[54]Marge TER'!$E$13</f>
        <v>95302.353203242514</v>
      </c>
      <c r="BD85" s="67">
        <f>'[55]Marge TER'!$E$13</f>
        <v>589158.75531415746</v>
      </c>
      <c r="BE85" s="67">
        <f>'[56]Marge TER'!$E$13</f>
        <v>1589234.7</v>
      </c>
      <c r="BF85" s="67">
        <f>'[57]Marge TER'!$E$13</f>
        <v>2008880</v>
      </c>
      <c r="BG85" s="67">
        <f>'[58]Marge TER'!$E$13</f>
        <v>206815.33266546758</v>
      </c>
      <c r="BH85" s="68">
        <f>'[59]Marge TER'!$E$13</f>
        <v>646496.6960545294</v>
      </c>
      <c r="BI85" s="47"/>
      <c r="BJ85" s="41"/>
      <c r="BU85" s="41"/>
    </row>
    <row r="86" spans="1:73" s="9" customFormat="1" ht="15" x14ac:dyDescent="0.2">
      <c r="B86" s="60"/>
      <c r="C86" s="61" t="s">
        <v>87</v>
      </c>
      <c r="D86" s="62">
        <f>'[3]Marge TER'!$K$15</f>
        <v>0.52</v>
      </c>
      <c r="E86" s="60">
        <f>'[4]Marge TER'!$K$15</f>
        <v>0.58500382331661782</v>
      </c>
      <c r="F86" s="60">
        <f>'[5]Marge TER'!$K$15</f>
        <v>1</v>
      </c>
      <c r="G86" s="60">
        <f>'[6]Marge TER'!$K$15</f>
        <v>0.47804574467107985</v>
      </c>
      <c r="H86" s="60">
        <f>'[7]Marge TER'!$K$15</f>
        <v>0.72749340543904006</v>
      </c>
      <c r="I86" s="60">
        <f>'[8]Marge TER'!$K$15</f>
        <v>0.19051218625850758</v>
      </c>
      <c r="J86" s="60">
        <f>'[9]Marge TER'!$K$15</f>
        <v>0.33333333333333331</v>
      </c>
      <c r="K86" s="60">
        <f>'[10]Marge TER'!$K$15</f>
        <v>0.25736853985936275</v>
      </c>
      <c r="L86" s="60">
        <f>'[11]Marge TER'!$K$15</f>
        <v>0.25700000000000001</v>
      </c>
      <c r="M86" s="60">
        <f>'[12]Marge TER'!$K$15</f>
        <v>0.34172997046994535</v>
      </c>
      <c r="N86" s="60">
        <f>'[13]Marge TER'!$K$15</f>
        <v>0.26931370282700318</v>
      </c>
      <c r="O86" s="60">
        <f>'[14]Marge TER'!$K$15</f>
        <v>0.23200000000000001</v>
      </c>
      <c r="P86" s="60">
        <f>'[15]Marge TER'!$K$15</f>
        <v>0.29507413025996837</v>
      </c>
      <c r="Q86" s="60">
        <f>'[16]Marge TER'!$K$15</f>
        <v>0.23200000000000001</v>
      </c>
      <c r="R86" s="60">
        <f>'[17]Marge TER'!$K$15</f>
        <v>0.20800035861711119</v>
      </c>
      <c r="S86" s="60">
        <f>'[18]Marge TER'!$K$15</f>
        <v>0.23198111039630961</v>
      </c>
      <c r="T86" s="60">
        <f>'[19]Marge TER'!$K$15</f>
        <v>0.23</v>
      </c>
      <c r="U86" s="60">
        <f>'[20]Marge TER'!$K$15</f>
        <v>1</v>
      </c>
      <c r="V86" s="60">
        <f>'[21]Marge TER'!$K$15</f>
        <v>1</v>
      </c>
      <c r="W86" s="60">
        <f>'[22]Marge TER'!$K$15</f>
        <v>0.19111646101312829</v>
      </c>
      <c r="X86" s="60">
        <f>'[23]Marge TER'!$K$15</f>
        <v>0.27296520523366846</v>
      </c>
      <c r="Y86" s="60">
        <f>'[24]Marge TER'!$K$15</f>
        <v>4.2415154952535505E-2</v>
      </c>
      <c r="Z86" s="60">
        <f>'[25]Marge TER'!$K$15</f>
        <v>0.18</v>
      </c>
      <c r="AA86" s="60">
        <f>'[26]Marge TER'!$K$15</f>
        <v>0.26</v>
      </c>
      <c r="AB86" s="60">
        <f>'[27]Marge TER'!$K$15</f>
        <v>0.5</v>
      </c>
      <c r="AC86" s="60">
        <f>'[28]Marge TER'!$K$15</f>
        <v>0.26</v>
      </c>
      <c r="AD86" s="60">
        <f>'[29]Marge TER'!$K$15</f>
        <v>0.3</v>
      </c>
      <c r="AE86" s="60">
        <f>'[30]Marge TER'!$K$15</f>
        <v>0.4</v>
      </c>
      <c r="AF86" s="60">
        <f>'[31]Marge TER'!$K$15</f>
        <v>0.37</v>
      </c>
      <c r="AG86" s="60">
        <f>'[32]Marge TER'!$K$15</f>
        <v>0.37</v>
      </c>
      <c r="AH86" s="60">
        <f>'[33]Marge TER'!$K$15</f>
        <v>0.3</v>
      </c>
      <c r="AI86" s="60">
        <f>'[34]Marge TER'!$K$15</f>
        <v>0.39</v>
      </c>
      <c r="AJ86" s="60">
        <f>'[35]Marge TER'!$K$15</f>
        <v>0.33651513884553347</v>
      </c>
      <c r="AK86" s="60">
        <f>'[36]Marge TER'!$K$15</f>
        <v>0.41</v>
      </c>
      <c r="AL86" s="60">
        <f>'[37]Marge TER'!$K$15</f>
        <v>0.20977999999999999</v>
      </c>
      <c r="AM86" s="60">
        <f>'[38]Marge TER'!$K$15</f>
        <v>0.17</v>
      </c>
      <c r="AN86" s="60">
        <f>'[39]Marge TER'!$K$15</f>
        <v>0.24</v>
      </c>
      <c r="AO86" s="60">
        <f>'[40]Marge TER'!$K$15</f>
        <v>0.29985951155949586</v>
      </c>
      <c r="AP86" s="60">
        <f>'[41]Marge TER'!$K$15</f>
        <v>0.34</v>
      </c>
      <c r="AQ86" s="60">
        <f>'[42]Marge TER'!$K$15</f>
        <v>0.32</v>
      </c>
      <c r="AR86" s="60">
        <f>'[43]Marge TER'!$K$15</f>
        <v>0.38</v>
      </c>
      <c r="AS86" s="60">
        <f>'[44]Marge TER'!$K$15</f>
        <v>0.26</v>
      </c>
      <c r="AT86" s="60">
        <f>'[45]Marge TER'!$K$15</f>
        <v>0.45</v>
      </c>
      <c r="AU86" s="60">
        <f>'[46]Marge TER'!$K$15</f>
        <v>0.12918111199130117</v>
      </c>
      <c r="AV86" s="60">
        <f>'[47]Marge TER'!$K$15</f>
        <v>0.29291573452647279</v>
      </c>
      <c r="AW86" s="60">
        <f>'[48]Marge TER'!$K$15</f>
        <v>0.37509727626459144</v>
      </c>
      <c r="AX86" s="60">
        <f>'[49]Marge TER'!$K$15</f>
        <v>0.36589452214452217</v>
      </c>
      <c r="AY86" s="60">
        <f>'[50]Marge TER'!$K$15</f>
        <v>0.24852459016393444</v>
      </c>
      <c r="AZ86" s="60">
        <f>'[51]Marge TER'!$K$15</f>
        <v>0.36546734454438795</v>
      </c>
      <c r="BA86" s="60">
        <f>'[52]Marge TER'!$K$15</f>
        <v>0.3894507745487133</v>
      </c>
      <c r="BB86" s="60">
        <f>'[53]Marge TER'!$K$15</f>
        <v>0.41144501278772377</v>
      </c>
      <c r="BC86" s="60">
        <f>'[54]Marge TER'!$K$15</f>
        <v>0.34632485757954701</v>
      </c>
      <c r="BD86" s="60">
        <f>'[55]Marge TER'!$K$15</f>
        <v>0.39405063610874896</v>
      </c>
      <c r="BE86" s="60">
        <f>'[56]Marge TER'!$K$15</f>
        <v>1</v>
      </c>
      <c r="BF86" s="60">
        <f>'[57]Marge TER'!$K$15</f>
        <v>1</v>
      </c>
      <c r="BG86" s="60">
        <f>'[58]Marge TER'!$K$15</f>
        <v>0.51100000000000001</v>
      </c>
      <c r="BH86" s="69">
        <f>'[59]Marge TER'!$K$15</f>
        <v>1</v>
      </c>
      <c r="BI86" s="70"/>
      <c r="BM86" s="1"/>
      <c r="BQ86" s="10"/>
      <c r="BU86" s="1"/>
    </row>
    <row r="87" spans="1:73" s="41" customFormat="1" ht="15.75" x14ac:dyDescent="0.2">
      <c r="A87" s="41" t="s">
        <v>88</v>
      </c>
      <c r="B87" s="53">
        <f>SUM(D87:BI87)</f>
        <v>65552932.426116124</v>
      </c>
      <c r="C87" s="71" t="s">
        <v>89</v>
      </c>
      <c r="D87" s="58">
        <f>'[3]Marge TER'!$E$8</f>
        <v>25951.010010743812</v>
      </c>
      <c r="E87" s="39">
        <f>'[4]Marge TER'!$E$8</f>
        <v>1086131.0748871092</v>
      </c>
      <c r="F87" s="39">
        <f>'[5]Marge TER'!$E$8</f>
        <v>194638.19011890405</v>
      </c>
      <c r="G87" s="39">
        <f>'[6]Marge TER'!$E$8</f>
        <v>274161.71771570802</v>
      </c>
      <c r="H87" s="39">
        <f>'[7]Marge TER'!$E$8</f>
        <v>1139084.0539423767</v>
      </c>
      <c r="I87" s="39">
        <f>'[8]Marge TER'!$E$8</f>
        <v>247581.50334137044</v>
      </c>
      <c r="J87" s="39">
        <f>'[9]Marge TER'!$E$8</f>
        <v>3</v>
      </c>
      <c r="K87" s="39">
        <f>'[10]Marge TER'!$E$8</f>
        <v>408923.58958499995</v>
      </c>
      <c r="L87" s="39">
        <f>'[11]Marge TER'!$E$8</f>
        <v>98822.586696428567</v>
      </c>
      <c r="M87" s="39">
        <f>'[12]Marge TER'!$E$8</f>
        <v>83883.833666666658</v>
      </c>
      <c r="N87" s="39">
        <f>'[13]Marge TER'!$E$8</f>
        <v>22249.075000000001</v>
      </c>
      <c r="O87" s="39">
        <f>'[14]Marge TER'!$E$8</f>
        <v>640826</v>
      </c>
      <c r="P87" s="39">
        <f>'[15]Marge TER'!$E$8</f>
        <v>193540.73499999999</v>
      </c>
      <c r="Q87" s="39">
        <f>'[16]Marge TER'!$E$8</f>
        <v>132313.6062953611</v>
      </c>
      <c r="R87" s="39">
        <f>'[17]Marge TER'!$E$8</f>
        <v>262533.80054999999</v>
      </c>
      <c r="S87" s="39">
        <f>'[18]Marge TER'!$E$8</f>
        <v>215889.353</v>
      </c>
      <c r="T87" s="39">
        <f>'[19]Marge TER'!$E$8</f>
        <v>49637.655999999988</v>
      </c>
      <c r="U87" s="39">
        <f>'[20]Marge TER'!$E$8</f>
        <v>94425.617100000003</v>
      </c>
      <c r="V87" s="39">
        <f>'[21]Marge TER'!$E$8</f>
        <v>137936.454</v>
      </c>
      <c r="W87" s="39">
        <f>'[22]Marge TER'!$E$8</f>
        <v>694100</v>
      </c>
      <c r="X87" s="39">
        <f>'[23]Marge TER'!$E$8</f>
        <v>164590</v>
      </c>
      <c r="Y87" s="39">
        <f>'[24]Marge TER'!$E$8</f>
        <v>272872.65341538459</v>
      </c>
      <c r="Z87" s="39">
        <f>'[25]Marge TER'!$E$8</f>
        <v>427352.00203151815</v>
      </c>
      <c r="AA87" s="39">
        <f>'[26]Marge TER'!$E$8</f>
        <v>1607572.9469999999</v>
      </c>
      <c r="AB87" s="39">
        <f>'[27]Marge TER'!$E$8</f>
        <v>1</v>
      </c>
      <c r="AC87" s="39">
        <f>'[28]Marge TER'!$E$8</f>
        <v>81585.802308237951</v>
      </c>
      <c r="AD87" s="39">
        <f>'[29]Marge TER'!$E$8</f>
        <v>725884.77777777775</v>
      </c>
      <c r="AE87" s="39">
        <f>'[30]Marge TER'!$E$8</f>
        <v>618983</v>
      </c>
      <c r="AF87" s="39">
        <f>'[31]Marge TER'!$E$8</f>
        <v>502034</v>
      </c>
      <c r="AG87" s="39">
        <f>'[32]Marge TER'!$E$8</f>
        <v>1328133.105</v>
      </c>
      <c r="AH87" s="39">
        <f>'[33]Marge TER'!$E$8</f>
        <v>677322</v>
      </c>
      <c r="AI87" s="39">
        <f>'[34]Marge TER'!$E$8</f>
        <v>24587.98</v>
      </c>
      <c r="AJ87" s="39">
        <f>'[35]Marge TER'!$E$8</f>
        <v>167871.36981818182</v>
      </c>
      <c r="AK87" s="39">
        <f>'[36]Marge TER'!$E$8</f>
        <v>234308</v>
      </c>
      <c r="AL87" s="39">
        <f>'[37]Marge TER'!$E$8</f>
        <v>300000</v>
      </c>
      <c r="AM87" s="39">
        <f>'[38]Marge TER'!$E$8</f>
        <v>726000</v>
      </c>
      <c r="AN87" s="39">
        <f>'[39]Marge TER'!$E$8</f>
        <v>5313000</v>
      </c>
      <c r="AO87" s="39">
        <f>'[40]Marge TER'!$E$8</f>
        <v>9614168.932</v>
      </c>
      <c r="AP87" s="39">
        <f>'[41]Marge TER'!$E$8</f>
        <v>185553.63321799305</v>
      </c>
      <c r="AQ87" s="39">
        <f>'[42]Marge TER'!$E$8</f>
        <v>3292500.5060000001</v>
      </c>
      <c r="AR87" s="39">
        <f>'[43]Marge TER'!$E$8</f>
        <v>441900.58900000004</v>
      </c>
      <c r="AS87" s="39">
        <f>'[44]Marge TER'!$E$8</f>
        <v>1865466.3110146625</v>
      </c>
      <c r="AT87" s="39">
        <f>'[45]Marge TER'!$E$8</f>
        <v>209530.8</v>
      </c>
      <c r="AU87" s="39">
        <f>'[46]Marge TER'!$E$8</f>
        <v>1659995.0000000002</v>
      </c>
      <c r="AV87" s="39">
        <f>'[47]Marge TER'!$E$8</f>
        <v>500408.56324763363</v>
      </c>
      <c r="AW87" s="39">
        <f>'[48]Marge TER'!$E$8</f>
        <v>87013.992794307371</v>
      </c>
      <c r="AX87" s="39">
        <f>'[49]Marge TER'!$E$8</f>
        <v>13372796.684357028</v>
      </c>
      <c r="AY87" s="39">
        <f>'[50]Marge TER'!$E$8</f>
        <v>2006129.3473041749</v>
      </c>
      <c r="AZ87" s="39">
        <f>'[51]Marge TER'!$E$8</f>
        <v>367256.40693018917</v>
      </c>
      <c r="BA87" s="39">
        <f>'[52]Marge TER'!$E$8</f>
        <v>5544712.6267670533</v>
      </c>
      <c r="BB87" s="39">
        <f>'[53]Marge TER'!$E$8</f>
        <v>811112.86611900071</v>
      </c>
      <c r="BC87" s="39">
        <f>'[54]Marge TER'!$E$8</f>
        <v>275181.96028234158</v>
      </c>
      <c r="BD87" s="39">
        <f>'[55]Marge TER'!$E$8</f>
        <v>1495134.6383604445</v>
      </c>
      <c r="BE87" s="39">
        <f>'[56]Marge TER'!$E$8</f>
        <v>1589234.7</v>
      </c>
      <c r="BF87" s="39">
        <f>'[57]Marge TER'!$E$8</f>
        <v>2008880</v>
      </c>
      <c r="BG87" s="39">
        <f>'[58]Marge TER'!$E$8</f>
        <v>404726.67840600311</v>
      </c>
      <c r="BH87" s="59">
        <f>'[59]Marge TER'!$E$8</f>
        <v>646496.6960545294</v>
      </c>
      <c r="BI87" s="72"/>
      <c r="BM87" s="1"/>
      <c r="BQ87" s="10"/>
      <c r="BU87" s="1"/>
    </row>
    <row r="88" spans="1:73" s="41" customFormat="1" ht="16.5" thickBot="1" x14ac:dyDescent="0.25">
      <c r="A88" s="41" t="s">
        <v>2</v>
      </c>
      <c r="B88" s="53">
        <f>SUM(D88:BI88)</f>
        <v>16443177.670809099</v>
      </c>
      <c r="C88" s="71" t="s">
        <v>90</v>
      </c>
      <c r="D88" s="73">
        <f>'[3]Marge TER'!$E$9</f>
        <v>7219.6989999999996</v>
      </c>
      <c r="E88" s="74">
        <f>'[4]Marge TER'!$E$9</f>
        <v>61826.712000000007</v>
      </c>
      <c r="F88" s="74">
        <f>'[5]Marge TER'!$E$9</f>
        <v>51829.933999999994</v>
      </c>
      <c r="G88" s="74">
        <f>'[6]Marge TER'!$E$9</f>
        <v>14423.248</v>
      </c>
      <c r="H88" s="74">
        <f>'[7]Marge TER'!$E$9</f>
        <v>0</v>
      </c>
      <c r="I88" s="74">
        <f>'[8]Marge TER'!$E$9</f>
        <v>0</v>
      </c>
      <c r="J88" s="74">
        <f>'[9]Marge TER'!$E$9</f>
        <v>58436.694000000003</v>
      </c>
      <c r="K88" s="74">
        <f>'[10]Marge TER'!$E$9</f>
        <v>24279.906999999999</v>
      </c>
      <c r="L88" s="74">
        <f>'[11]Marge TER'!$E$9</f>
        <v>21450.989000000001</v>
      </c>
      <c r="M88" s="74">
        <f>'[12]Marge TER'!$E$9</f>
        <v>13781</v>
      </c>
      <c r="N88" s="74">
        <f>'[13]Marge TER'!$E$9</f>
        <v>77569.119000000006</v>
      </c>
      <c r="O88" s="74">
        <f>'[14]Marge TER'!$E$9</f>
        <v>299896.77</v>
      </c>
      <c r="P88" s="74">
        <f>'[15]Marge TER'!$E$9</f>
        <v>0</v>
      </c>
      <c r="Q88" s="74">
        <f>'[16]Marge TER'!$E$9</f>
        <v>97832.210280944695</v>
      </c>
      <c r="R88" s="74">
        <f>'[17]Marge TER'!$E$9</f>
        <v>0</v>
      </c>
      <c r="S88" s="74">
        <f>'[18]Marge TER'!$E$9</f>
        <v>0</v>
      </c>
      <c r="T88" s="74">
        <f>'[19]Marge TER'!$E$9</f>
        <v>8422.1270000000004</v>
      </c>
      <c r="U88" s="74">
        <f>'[20]Marge TER'!$E$9</f>
        <v>19212.263999999999</v>
      </c>
      <c r="V88" s="74">
        <f>'[21]Marge TER'!$E$9</f>
        <v>49033.254000000008</v>
      </c>
      <c r="W88" s="74">
        <f>'[22]Marge TER'!$E$9</f>
        <v>316162.10399999999</v>
      </c>
      <c r="X88" s="74">
        <f>'[23]Marge TER'!$E$9</f>
        <v>307000</v>
      </c>
      <c r="Y88" s="74">
        <f>'[24]Marge TER'!$E$9</f>
        <v>194790</v>
      </c>
      <c r="Z88" s="74">
        <f>'[25]Marge TER'!$E$9</f>
        <v>97117.467000000004</v>
      </c>
      <c r="AA88" s="74">
        <f>'[26]Marge TER'!$E$9</f>
        <v>963754.30499999993</v>
      </c>
      <c r="AB88" s="74">
        <f>'[27]Marge TER'!$E$9</f>
        <v>0</v>
      </c>
      <c r="AC88" s="74">
        <f>'[28]Marge TER'!$E$9</f>
        <v>82686</v>
      </c>
      <c r="AD88" s="74">
        <f>'[29]Marge TER'!$E$9</f>
        <v>158983.29800000001</v>
      </c>
      <c r="AE88" s="74">
        <f>'[30]Marge TER'!$E$9</f>
        <v>72241.137000000002</v>
      </c>
      <c r="AF88" s="74">
        <f>'[31]Marge TER'!$E$9</f>
        <v>130176.89200000001</v>
      </c>
      <c r="AG88" s="74">
        <f>'[32]Marge TER'!$E$9</f>
        <v>206876.057</v>
      </c>
      <c r="AH88" s="74">
        <f>'[33]Marge TER'!$E$9</f>
        <v>34990</v>
      </c>
      <c r="AI88" s="74">
        <f>'[34]Marge TER'!$E$9</f>
        <v>13224.968000000001</v>
      </c>
      <c r="AJ88" s="74">
        <f>'[35]Marge TER'!$E$9</f>
        <v>206862.76954545453</v>
      </c>
      <c r="AK88" s="74">
        <f>'[36]Marge TER'!$E$9</f>
        <v>181374.35</v>
      </c>
      <c r="AL88" s="74">
        <f>'[37]Marge TER'!$E$9</f>
        <v>238460.41899999999</v>
      </c>
      <c r="AM88" s="74">
        <f>'[38]Marge TER'!$E$9</f>
        <v>1037719.7130000001</v>
      </c>
      <c r="AN88" s="74">
        <f>'[39]Marge TER'!$E$9</f>
        <v>4021357.5410000011</v>
      </c>
      <c r="AO88" s="74">
        <f>'[40]Marge TER'!$E$9</f>
        <v>3610669.9750000001</v>
      </c>
      <c r="AP88" s="74">
        <f>'[41]Marge TER'!$E$9</f>
        <v>27833.044982698957</v>
      </c>
      <c r="AQ88" s="74">
        <f>'[42]Marge TER'!$E$9</f>
        <v>3379168.8160000001</v>
      </c>
      <c r="AR88" s="74">
        <f>'[43]Marge TER'!$E$9</f>
        <v>356514.88700000005</v>
      </c>
      <c r="AS88" s="74">
        <f>'[44]Marge TER'!$E$9</f>
        <v>0</v>
      </c>
      <c r="AT88" s="74">
        <f>'[45]Marge TER'!$E$9</f>
        <v>0</v>
      </c>
      <c r="AU88" s="74">
        <f>'[46]Marge TER'!$E$9</f>
        <v>0</v>
      </c>
      <c r="AV88" s="74">
        <f>'[47]Marge TER'!$E$9</f>
        <v>0</v>
      </c>
      <c r="AW88" s="74">
        <f>'[48]Marge TER'!$E$9</f>
        <v>0</v>
      </c>
      <c r="AX88" s="74">
        <f>'[49]Marge TER'!$E$9</f>
        <v>0</v>
      </c>
      <c r="AY88" s="74">
        <f>'[50]Marge TER'!$E$9</f>
        <v>0</v>
      </c>
      <c r="AZ88" s="74">
        <f>'[51]Marge TER'!$E$9</f>
        <v>0</v>
      </c>
      <c r="BA88" s="74">
        <f>'[52]Marge TER'!$E$9</f>
        <v>0</v>
      </c>
      <c r="BB88" s="74">
        <f>'[53]Marge TER'!$E$9</f>
        <v>0</v>
      </c>
      <c r="BC88" s="74">
        <f>'[54]Marge TER'!$E$9</f>
        <v>0</v>
      </c>
      <c r="BD88" s="74">
        <f>'[55]Marge TER'!$E$9</f>
        <v>0</v>
      </c>
      <c r="BE88" s="74">
        <f>'[56]Marge TER'!$E$9</f>
        <v>0</v>
      </c>
      <c r="BF88" s="74">
        <f>'[57]Marge TER'!$E$9</f>
        <v>0</v>
      </c>
      <c r="BG88" s="74">
        <f>'[58]Marge TER'!$E$9</f>
        <v>0</v>
      </c>
      <c r="BH88" s="75">
        <f>'[59]Marge TER'!$E$9</f>
        <v>0</v>
      </c>
      <c r="BI88" s="72"/>
      <c r="BL88" s="41" t="s">
        <v>75</v>
      </c>
      <c r="BM88" s="1"/>
      <c r="BQ88" s="10"/>
      <c r="BU88" s="1"/>
    </row>
    <row r="89" spans="1:73" ht="16.5" thickBot="1" x14ac:dyDescent="0.25">
      <c r="C89" s="66" t="s">
        <v>91</v>
      </c>
      <c r="D89" s="41">
        <f>D87+D88</f>
        <v>33170.709010743813</v>
      </c>
      <c r="E89" s="41">
        <f t="shared" ref="E89:BH89" si="7">E87+E88</f>
        <v>1147957.7868871093</v>
      </c>
      <c r="F89" s="41">
        <f t="shared" si="7"/>
        <v>246468.12411890406</v>
      </c>
      <c r="G89" s="41">
        <f t="shared" si="7"/>
        <v>288584.96571570804</v>
      </c>
      <c r="H89" s="41">
        <f t="shared" si="7"/>
        <v>1139084.0539423767</v>
      </c>
      <c r="I89" s="41">
        <f t="shared" si="7"/>
        <v>247581.50334137044</v>
      </c>
      <c r="J89" s="41">
        <f t="shared" si="7"/>
        <v>58439.694000000003</v>
      </c>
      <c r="K89" s="41">
        <f t="shared" si="7"/>
        <v>433203.49658499996</v>
      </c>
      <c r="L89" s="41">
        <f t="shared" si="7"/>
        <v>120273.57569642857</v>
      </c>
      <c r="M89" s="41">
        <f t="shared" si="7"/>
        <v>97664.833666666658</v>
      </c>
      <c r="N89" s="41">
        <f t="shared" si="7"/>
        <v>99818.194000000003</v>
      </c>
      <c r="O89" s="41">
        <f t="shared" si="7"/>
        <v>940722.77</v>
      </c>
      <c r="P89" s="41">
        <f t="shared" si="7"/>
        <v>193540.73499999999</v>
      </c>
      <c r="Q89" s="41">
        <f t="shared" si="7"/>
        <v>230145.81657630578</v>
      </c>
      <c r="R89" s="41">
        <f t="shared" si="7"/>
        <v>262533.80054999999</v>
      </c>
      <c r="S89" s="41">
        <f t="shared" si="7"/>
        <v>215889.353</v>
      </c>
      <c r="T89" s="41">
        <f t="shared" si="7"/>
        <v>58059.782999999989</v>
      </c>
      <c r="U89" s="41">
        <f t="shared" si="7"/>
        <v>113637.8811</v>
      </c>
      <c r="V89" s="41">
        <f t="shared" si="7"/>
        <v>186969.70800000001</v>
      </c>
      <c r="W89" s="41">
        <f t="shared" si="7"/>
        <v>1010262.1040000001</v>
      </c>
      <c r="X89" s="41">
        <f t="shared" si="7"/>
        <v>471590</v>
      </c>
      <c r="Y89" s="41">
        <f t="shared" si="7"/>
        <v>467662.65341538459</v>
      </c>
      <c r="Z89" s="41">
        <f t="shared" si="7"/>
        <v>524469.46903151809</v>
      </c>
      <c r="AA89" s="41">
        <f t="shared" si="7"/>
        <v>2571327.2519999999</v>
      </c>
      <c r="AB89" s="41">
        <f t="shared" si="7"/>
        <v>1</v>
      </c>
      <c r="AC89" s="41">
        <f t="shared" si="7"/>
        <v>164271.80230823794</v>
      </c>
      <c r="AD89" s="41">
        <f t="shared" si="7"/>
        <v>884868.0757777777</v>
      </c>
      <c r="AE89" s="41">
        <f t="shared" si="7"/>
        <v>691224.13699999999</v>
      </c>
      <c r="AF89" s="41">
        <f t="shared" si="7"/>
        <v>632210.89199999999</v>
      </c>
      <c r="AG89" s="41">
        <f t="shared" si="7"/>
        <v>1535009.162</v>
      </c>
      <c r="AH89" s="41">
        <f t="shared" si="7"/>
        <v>712312</v>
      </c>
      <c r="AI89" s="41">
        <f t="shared" si="7"/>
        <v>37812.948000000004</v>
      </c>
      <c r="AJ89" s="41">
        <f t="shared" si="7"/>
        <v>374734.13936363638</v>
      </c>
      <c r="AK89" s="41">
        <f t="shared" si="7"/>
        <v>415682.35</v>
      </c>
      <c r="AL89" s="41">
        <f t="shared" si="7"/>
        <v>538460.41899999999</v>
      </c>
      <c r="AM89" s="41">
        <f t="shared" si="7"/>
        <v>1763719.713</v>
      </c>
      <c r="AN89" s="41">
        <f t="shared" si="7"/>
        <v>9334357.5410000011</v>
      </c>
      <c r="AO89" s="41">
        <f t="shared" si="7"/>
        <v>13224838.907</v>
      </c>
      <c r="AP89" s="41">
        <f t="shared" si="7"/>
        <v>213386.678200692</v>
      </c>
      <c r="AQ89" s="41">
        <f t="shared" si="7"/>
        <v>6671669.3220000006</v>
      </c>
      <c r="AR89" s="41">
        <f t="shared" si="7"/>
        <v>798415.47600000002</v>
      </c>
      <c r="AS89" s="41">
        <f t="shared" si="7"/>
        <v>1865466.3110146625</v>
      </c>
      <c r="AT89" s="41">
        <f t="shared" si="7"/>
        <v>209530.8</v>
      </c>
      <c r="AU89" s="41">
        <f t="shared" si="7"/>
        <v>1659995.0000000002</v>
      </c>
      <c r="AV89" s="41">
        <f t="shared" si="7"/>
        <v>500408.56324763363</v>
      </c>
      <c r="AW89" s="41">
        <f t="shared" si="7"/>
        <v>87013.992794307371</v>
      </c>
      <c r="AX89" s="41">
        <f t="shared" si="7"/>
        <v>13372796.684357028</v>
      </c>
      <c r="AY89" s="41">
        <f t="shared" si="7"/>
        <v>2006129.3473041749</v>
      </c>
      <c r="AZ89" s="41">
        <f t="shared" si="7"/>
        <v>367256.40693018917</v>
      </c>
      <c r="BA89" s="41">
        <f t="shared" si="7"/>
        <v>5544712.6267670533</v>
      </c>
      <c r="BB89" s="41">
        <f t="shared" si="7"/>
        <v>811112.86611900071</v>
      </c>
      <c r="BC89" s="41">
        <f t="shared" si="7"/>
        <v>275181.96028234158</v>
      </c>
      <c r="BD89" s="41">
        <f t="shared" si="7"/>
        <v>1495134.6383604445</v>
      </c>
      <c r="BE89" s="41">
        <f t="shared" si="7"/>
        <v>1589234.7</v>
      </c>
      <c r="BF89" s="41">
        <f t="shared" si="7"/>
        <v>2008880</v>
      </c>
      <c r="BG89" s="41">
        <f t="shared" si="7"/>
        <v>404726.67840600311</v>
      </c>
      <c r="BH89" s="41">
        <f t="shared" si="7"/>
        <v>646496.6960545294</v>
      </c>
      <c r="BI89" s="41"/>
      <c r="BL89" s="76">
        <f>SUM(D89:BH89)-SUM(BL18:BL74)</f>
        <v>-5016.2463105469942</v>
      </c>
    </row>
    <row r="90" spans="1:73" ht="13.5" thickBot="1" x14ac:dyDescent="0.25">
      <c r="A90" s="77" t="s">
        <v>71</v>
      </c>
      <c r="B90" s="78">
        <f>SUM(BJ18:BJ74)</f>
        <v>9661257.5000496078</v>
      </c>
    </row>
    <row r="91" spans="1:73" x14ac:dyDescent="0.2">
      <c r="A91" s="1" t="s">
        <v>92</v>
      </c>
      <c r="B91" s="41">
        <f>SUM(BI18:BI74)</f>
        <v>56036174.404985547</v>
      </c>
    </row>
    <row r="92" spans="1:73" s="41" customFormat="1" ht="15.75" x14ac:dyDescent="0.2">
      <c r="A92" s="41" t="s">
        <v>93</v>
      </c>
      <c r="B92" s="53">
        <f>SUM(D92:BI92)</f>
        <v>372480.61689783423</v>
      </c>
      <c r="C92" s="54" t="s">
        <v>94</v>
      </c>
      <c r="D92" s="41">
        <f>'[3]Marge TER'!$E$15</f>
        <v>173.98705108365385</v>
      </c>
      <c r="E92" s="41">
        <f>'[4]Marge TER'!$E$15</f>
        <v>5000</v>
      </c>
      <c r="F92" s="41">
        <f>'[5]Marge TER'!$E$15</f>
        <v>0</v>
      </c>
      <c r="G92" s="41">
        <f>'[6]Marge TER'!$E$15</f>
        <v>3541.4340004319647</v>
      </c>
      <c r="H92" s="41">
        <f>'[7]Marge TER'!$E$15</f>
        <v>21920.596370463078</v>
      </c>
      <c r="I92" s="41">
        <f>'[8]Marge TER'!$E$15</f>
        <v>967</v>
      </c>
      <c r="J92" s="41">
        <f>'[9]Marge TER'!$E$15</f>
        <v>1</v>
      </c>
      <c r="K92" s="41">
        <f>'[10]Marge TER'!$E$15</f>
        <v>1661.748428929591</v>
      </c>
      <c r="L92" s="41">
        <f>'[11]Marge TER'!$E$15</f>
        <v>401.01165443656015</v>
      </c>
      <c r="M92" s="41">
        <f>'[12]Marge TER'!$E$15</f>
        <v>452.61505266024955</v>
      </c>
      <c r="N92" s="41">
        <f>'[13]Marge TER'!$E$15</f>
        <v>94.610222727247987</v>
      </c>
      <c r="O92" s="41">
        <f>'[14]Marge TER'!$E$15</f>
        <v>2703.120581818182</v>
      </c>
      <c r="P92" s="41">
        <f>'[15]Marge TER'!$E$15</f>
        <v>1038.342982727273</v>
      </c>
      <c r="Q92" s="41">
        <f>'[16]Marge TER'!$E$15</f>
        <v>558.12284837315963</v>
      </c>
      <c r="R92" s="41">
        <f>'[17]Marge TER'!$E$15</f>
        <v>992.85681206387528</v>
      </c>
      <c r="S92" s="41">
        <f>'[18]Marge TER'!$E$15</f>
        <v>828.78430927131444</v>
      </c>
      <c r="T92" s="41">
        <f>'[19]Marge TER'!$E$15</f>
        <v>180.26306652631575</v>
      </c>
      <c r="U92" s="41">
        <f>'[20]Marge TER'!$E$15</f>
        <v>1739.4192623684212</v>
      </c>
      <c r="V92" s="41">
        <f>'[21]Marge TER'!$E$15</f>
        <v>2540.934678947368</v>
      </c>
      <c r="W92" s="41">
        <f>'[22]Marge TER'!$E$15</f>
        <v>1741.0193637557202</v>
      </c>
      <c r="X92" s="41">
        <f>'[23]Marge TER'!$E$15</f>
        <v>608.68618728992215</v>
      </c>
      <c r="Y92" s="41">
        <f>'[24]Marge TER'!$E$15</f>
        <v>178.6985611308736</v>
      </c>
      <c r="Z92" s="41">
        <f>'[25]Marge TER'!$E$15</f>
        <v>655.53279952395167</v>
      </c>
      <c r="AA92" s="41">
        <f>'[26]Marge TER'!$E$15</f>
        <v>4193.94908910295</v>
      </c>
      <c r="AB92" s="41">
        <f>'[27]Marge TER'!$E$15</f>
        <v>0</v>
      </c>
      <c r="AC92" s="41">
        <f>'[28]Marge TER'!$E$15</f>
        <v>556.12794082768937</v>
      </c>
      <c r="AD92" s="41">
        <f>'[29]Marge TER'!$E$15</f>
        <v>4146.1580283477888</v>
      </c>
      <c r="AE92" s="41">
        <f>'[30]Marge TER'!$E$15</f>
        <v>4676.7604444444441</v>
      </c>
      <c r="AF92" s="41">
        <f>'[31]Marge TER'!$E$15</f>
        <v>3753.0233658188731</v>
      </c>
      <c r="AG92" s="41">
        <f>'[32]Marge TER'!$E$15</f>
        <v>9803.6757875311723</v>
      </c>
      <c r="AH92" s="41">
        <f>'[33]Marge TER'!$E$15</f>
        <v>2262.9585627232609</v>
      </c>
      <c r="AI92" s="41">
        <f>'[34]Marge TER'!$E$15</f>
        <v>179.16337019108281</v>
      </c>
      <c r="AJ92" s="41">
        <f>'[35]Marge TER'!$E$15</f>
        <v>807.34168024394648</v>
      </c>
      <c r="AK92" s="41">
        <f>'[36]Marge TER'!$E$15</f>
        <v>1877.1571954022988</v>
      </c>
      <c r="AL92" s="41">
        <f>'[37]Marge TER'!$E$15</f>
        <v>1019.4492440604753</v>
      </c>
      <c r="AM92" s="41">
        <f>'[38]Marge TER'!$E$15</f>
        <v>1091.8420005013049</v>
      </c>
      <c r="AN92" s="41">
        <f>'[39]Marge TER'!$E$15</f>
        <v>15701.952459782391</v>
      </c>
      <c r="AO92" s="41">
        <f>'[40]Marge TER'!$E$15</f>
        <v>41377.601235240691</v>
      </c>
      <c r="AP92" s="41">
        <f>'[41]Marge TER'!$E$15</f>
        <v>330</v>
      </c>
      <c r="AQ92" s="41">
        <f>'[42]Marge TER'!$E$15</f>
        <v>21018.852118101357</v>
      </c>
      <c r="AR92" s="41">
        <f>'[43]Marge TER'!$E$15</f>
        <v>2216.5733544240006</v>
      </c>
      <c r="AS92" s="41">
        <f>'[44]Marge TER'!$E$15</f>
        <v>3171.0245652394569</v>
      </c>
      <c r="AT92" s="41">
        <f>'[45]Marge TER'!$E$15</f>
        <v>1860.2937243243241</v>
      </c>
      <c r="AU92" s="41">
        <f>'[46]Marge TER'!$E$15</f>
        <v>929.55000000000007</v>
      </c>
      <c r="AV92" s="41">
        <f>'[47]Marge TER'!$E$15</f>
        <v>2393.8292011019284</v>
      </c>
      <c r="AW92" s="41">
        <f>'[48]Marge TER'!$E$15</f>
        <v>484.43001443001435</v>
      </c>
      <c r="AX92" s="41">
        <f>'[49]Marge TER'!$E$15</f>
        <v>74674.522743986105</v>
      </c>
      <c r="AY92" s="41">
        <f>'[50]Marge TER'!$E$15</f>
        <v>7240.3312353576739</v>
      </c>
      <c r="AZ92" s="41">
        <f>'[51]Marge TER'!$E$15</f>
        <v>2092.2268595041323</v>
      </c>
      <c r="BA92" s="41">
        <f>'[52]Marge TER'!$E$15</f>
        <v>36803.376116677078</v>
      </c>
      <c r="BB92" s="41">
        <f>'[53]Marge TER'!$E$15</f>
        <v>5495.0649350649355</v>
      </c>
      <c r="BC92" s="41">
        <f>'[54]Marge TER'!$E$15</f>
        <v>1616.1157024793388</v>
      </c>
      <c r="BD92" s="41">
        <f>'[55]Marge TER'!$E$15</f>
        <v>8712.2507122507104</v>
      </c>
      <c r="BE92" s="41">
        <f>'[56]Marge TER'!$E$15</f>
        <v>12986.950665395949</v>
      </c>
      <c r="BF92" s="41">
        <f>'[57]Marge TER'!$E$15</f>
        <v>37522.226870581733</v>
      </c>
      <c r="BG92" s="41">
        <f>'[58]Marge TER'!$E$15</f>
        <v>2731.1085059262923</v>
      </c>
      <c r="BH92" s="41">
        <f>'[59]Marge TER'!$E$15</f>
        <v>10774.944934242158</v>
      </c>
      <c r="BM92" s="1"/>
      <c r="BQ92" s="10"/>
    </row>
    <row r="94" spans="1:73" x14ac:dyDescent="0.2">
      <c r="A94" s="1" t="s">
        <v>6</v>
      </c>
    </row>
    <row r="96" spans="1:73" s="79" customFormat="1" x14ac:dyDescent="0.2">
      <c r="BQ96" s="80"/>
      <c r="BT96" s="81"/>
    </row>
    <row r="98" spans="1:61" ht="26.25" x14ac:dyDescent="0.2">
      <c r="A98" s="82" t="s">
        <v>95</v>
      </c>
    </row>
    <row r="100" spans="1:61" x14ac:dyDescent="0.2">
      <c r="D100" s="1" t="s">
        <v>96</v>
      </c>
      <c r="E100" s="1" t="s">
        <v>14</v>
      </c>
      <c r="F100" s="1" t="s">
        <v>15</v>
      </c>
      <c r="G100" s="1" t="s">
        <v>16</v>
      </c>
      <c r="H100" s="1" t="s">
        <v>97</v>
      </c>
      <c r="I100" s="1" t="s">
        <v>18</v>
      </c>
      <c r="J100" s="1" t="s">
        <v>98</v>
      </c>
      <c r="K100" s="1" t="s">
        <v>20</v>
      </c>
      <c r="L100" s="1" t="s">
        <v>21</v>
      </c>
      <c r="M100" s="1" t="s">
        <v>99</v>
      </c>
      <c r="N100" s="1" t="s">
        <v>23</v>
      </c>
      <c r="O100" s="1" t="s">
        <v>24</v>
      </c>
      <c r="P100" s="1" t="s">
        <v>25</v>
      </c>
      <c r="Q100" s="1" t="s">
        <v>100</v>
      </c>
      <c r="R100" s="1" t="s">
        <v>27</v>
      </c>
      <c r="S100" s="1" t="s">
        <v>28</v>
      </c>
      <c r="T100" s="1" t="s">
        <v>101</v>
      </c>
      <c r="U100" s="1" t="s">
        <v>30</v>
      </c>
      <c r="V100" s="1" t="s">
        <v>31</v>
      </c>
      <c r="W100" s="1" t="s">
        <v>32</v>
      </c>
      <c r="X100" s="1" t="s">
        <v>33</v>
      </c>
      <c r="Y100" s="1" t="s">
        <v>102</v>
      </c>
      <c r="Z100" s="1" t="s">
        <v>103</v>
      </c>
      <c r="AA100" s="1" t="s">
        <v>104</v>
      </c>
      <c r="AB100" s="1" t="s">
        <v>105</v>
      </c>
      <c r="AC100" s="1" t="s">
        <v>106</v>
      </c>
      <c r="AD100" s="1" t="s">
        <v>107</v>
      </c>
      <c r="AE100" s="1" t="s">
        <v>40</v>
      </c>
      <c r="AF100" s="1" t="s">
        <v>41</v>
      </c>
      <c r="AG100" s="1" t="s">
        <v>108</v>
      </c>
      <c r="AH100" s="1" t="s">
        <v>43</v>
      </c>
      <c r="AI100" s="1" t="s">
        <v>44</v>
      </c>
      <c r="AJ100" s="1" t="s">
        <v>109</v>
      </c>
      <c r="AK100" s="1" t="s">
        <v>110</v>
      </c>
      <c r="AL100" s="1" t="s">
        <v>111</v>
      </c>
      <c r="AM100" s="1" t="s">
        <v>112</v>
      </c>
      <c r="AN100" s="1" t="s">
        <v>113</v>
      </c>
      <c r="AO100" s="1" t="s">
        <v>114</v>
      </c>
      <c r="AP100" s="1" t="s">
        <v>115</v>
      </c>
      <c r="AQ100" s="1" t="s">
        <v>116</v>
      </c>
      <c r="AR100" s="1" t="s">
        <v>117</v>
      </c>
      <c r="AS100" s="1" t="s">
        <v>118</v>
      </c>
      <c r="AT100" s="1" t="s">
        <v>119</v>
      </c>
      <c r="AU100" s="1" t="s">
        <v>120</v>
      </c>
      <c r="AV100" s="1" t="s">
        <v>57</v>
      </c>
      <c r="AW100" s="1" t="s">
        <v>58</v>
      </c>
      <c r="AX100" s="1" t="s">
        <v>59</v>
      </c>
      <c r="AY100" s="1" t="s">
        <v>60</v>
      </c>
      <c r="AZ100" s="1" t="s">
        <v>61</v>
      </c>
      <c r="BA100" s="1" t="s">
        <v>62</v>
      </c>
      <c r="BB100" s="1" t="s">
        <v>63</v>
      </c>
      <c r="BC100" s="1" t="s">
        <v>64</v>
      </c>
      <c r="BD100" s="1" t="s">
        <v>65</v>
      </c>
      <c r="BE100" s="1" t="s">
        <v>121</v>
      </c>
      <c r="BF100" s="1" t="s">
        <v>122</v>
      </c>
      <c r="BG100" s="1" t="s">
        <v>123</v>
      </c>
      <c r="BH100" s="1" t="s">
        <v>124</v>
      </c>
    </row>
    <row r="101" spans="1:61" x14ac:dyDescent="0.2">
      <c r="C101" s="1" t="s">
        <v>125</v>
      </c>
      <c r="D101" s="1">
        <v>1</v>
      </c>
      <c r="E101" s="1">
        <v>2</v>
      </c>
      <c r="F101" s="1">
        <v>3</v>
      </c>
      <c r="G101" s="1">
        <v>4</v>
      </c>
      <c r="H101" s="1">
        <v>5</v>
      </c>
      <c r="I101" s="1">
        <v>6</v>
      </c>
      <c r="J101" s="1">
        <v>7</v>
      </c>
      <c r="K101" s="1">
        <v>8</v>
      </c>
      <c r="L101" s="1">
        <v>9</v>
      </c>
      <c r="M101" s="1">
        <v>10</v>
      </c>
      <c r="N101" s="1">
        <v>11</v>
      </c>
      <c r="O101" s="1">
        <v>12</v>
      </c>
      <c r="P101" s="1">
        <v>13</v>
      </c>
      <c r="Q101" s="1">
        <v>14</v>
      </c>
      <c r="R101" s="1">
        <v>15</v>
      </c>
      <c r="S101" s="1">
        <v>16</v>
      </c>
      <c r="T101" s="1">
        <v>17</v>
      </c>
      <c r="U101" s="1">
        <v>18</v>
      </c>
      <c r="V101" s="1">
        <v>19</v>
      </c>
      <c r="W101" s="1">
        <v>20</v>
      </c>
      <c r="X101" s="1">
        <v>21</v>
      </c>
      <c r="Y101" s="1">
        <v>22</v>
      </c>
      <c r="Z101" s="1">
        <v>23</v>
      </c>
      <c r="AA101" s="1">
        <v>24</v>
      </c>
      <c r="AB101" s="1">
        <v>25</v>
      </c>
      <c r="AC101" s="1">
        <v>26</v>
      </c>
      <c r="AD101" s="1">
        <v>27</v>
      </c>
      <c r="AE101" s="1">
        <v>28</v>
      </c>
      <c r="AF101" s="1">
        <v>29</v>
      </c>
      <c r="AG101" s="1">
        <v>30</v>
      </c>
      <c r="AH101" s="1">
        <v>31</v>
      </c>
      <c r="AI101" s="1">
        <v>32</v>
      </c>
      <c r="AJ101" s="1">
        <v>33</v>
      </c>
      <c r="AK101" s="1">
        <v>34</v>
      </c>
      <c r="AL101" s="1">
        <v>35</v>
      </c>
      <c r="AM101" s="1">
        <v>36</v>
      </c>
      <c r="AN101" s="1">
        <v>37</v>
      </c>
      <c r="AO101" s="1">
        <v>38</v>
      </c>
      <c r="AP101" s="1">
        <v>39</v>
      </c>
      <c r="AQ101" s="1">
        <v>40</v>
      </c>
      <c r="AR101" s="1">
        <v>41</v>
      </c>
      <c r="AS101" s="1">
        <v>42</v>
      </c>
      <c r="AT101" s="1">
        <v>43</v>
      </c>
      <c r="AU101" s="1">
        <v>44</v>
      </c>
      <c r="AV101" s="1">
        <v>45</v>
      </c>
      <c r="AW101" s="1">
        <v>46</v>
      </c>
      <c r="AX101" s="1">
        <v>47</v>
      </c>
      <c r="AY101" s="1">
        <v>48</v>
      </c>
      <c r="AZ101" s="1">
        <v>49</v>
      </c>
      <c r="BA101" s="1">
        <v>50</v>
      </c>
      <c r="BB101" s="1">
        <v>51</v>
      </c>
      <c r="BC101" s="1">
        <v>52</v>
      </c>
      <c r="BD101" s="1">
        <v>53</v>
      </c>
      <c r="BE101" s="1">
        <v>54</v>
      </c>
      <c r="BF101" s="1">
        <v>55</v>
      </c>
      <c r="BG101" s="1">
        <v>56</v>
      </c>
      <c r="BH101" s="1">
        <v>57</v>
      </c>
    </row>
    <row r="102" spans="1:61" x14ac:dyDescent="0.2">
      <c r="C102" s="1" t="s">
        <v>126</v>
      </c>
      <c r="D102" s="1" t="str">
        <f>IF(VLOOKUP(D100,'[2]TC branches'!$B$2:$N$58,13,FALSE)=0,"",VLOOKUP(D100,'[2]TC branches'!$B$2:$N$58,13,FALSE))</f>
        <v/>
      </c>
      <c r="E102" s="1" t="str">
        <f>IF(VLOOKUP(E100,'[2]TC branches'!$B$2:$N$58,13,FALSE)=0,"",VLOOKUP(E100,'[2]TC branches'!$B$2:$N$58,13,FALSE))</f>
        <v/>
      </c>
      <c r="F102" s="1" t="str">
        <f>IF(VLOOKUP(F100,'[2]TC branches'!$B$2:$N$58,13,FALSE)=0,"",VLOOKUP(F100,'[2]TC branches'!$B$2:$N$58,13,FALSE))</f>
        <v/>
      </c>
      <c r="G102" s="1" t="str">
        <f>IF(VLOOKUP(G100,'[2]TC branches'!$B$2:$N$58,13,FALSE)=0,"",VLOOKUP(G100,'[2]TC branches'!$B$2:$N$58,13,FALSE))</f>
        <v>Energie</v>
      </c>
      <c r="H102" s="1" t="str">
        <f>IF(VLOOKUP(H100,'[2]TC branches'!$B$2:$N$58,13,FALSE)=0,"",VLOOKUP(H100,'[2]TC branches'!$B$2:$N$58,13,FALSE))</f>
        <v/>
      </c>
      <c r="I102" s="1" t="str">
        <f>IF(VLOOKUP(I100,'[2]TC branches'!$B$2:$N$58,13,FALSE)=0,"",VLOOKUP(I100,'[2]TC branches'!$B$2:$N$58,13,FALSE))</f>
        <v/>
      </c>
      <c r="J102" s="1" t="str">
        <f>IF(VLOOKUP(J100,'[2]TC branches'!$B$2:$N$58,13,FALSE)=0,"",VLOOKUP(J100,'[2]TC branches'!$B$2:$N$58,13,FALSE))</f>
        <v>Autre</v>
      </c>
      <c r="K102" s="1" t="str">
        <f>IF(VLOOKUP(K100,'[2]TC branches'!$B$2:$N$58,13,FALSE)=0,"",VLOOKUP(K100,'[2]TC branches'!$B$2:$N$58,13,FALSE))</f>
        <v/>
      </c>
      <c r="L102" s="1" t="str">
        <f>IF(VLOOKUP(L100,'[2]TC branches'!$B$2:$N$58,13,FALSE)=0,"",VLOOKUP(L100,'[2]TC branches'!$B$2:$N$58,13,FALSE))</f>
        <v/>
      </c>
      <c r="M102" s="1" t="str">
        <f>IF(VLOOKUP(M100,'[2]TC branches'!$B$2:$N$58,13,FALSE)=0,"",VLOOKUP(M100,'[2]TC branches'!$B$2:$N$58,13,FALSE))</f>
        <v/>
      </c>
      <c r="N102" s="1" t="str">
        <f>IF(VLOOKUP(N100,'[2]TC branches'!$B$2:$N$58,13,FALSE)=0,"",VLOOKUP(N100,'[2]TC branches'!$B$2:$N$58,13,FALSE))</f>
        <v/>
      </c>
      <c r="O102" s="1" t="str">
        <f>IF(VLOOKUP(O100,'[2]TC branches'!$B$2:$N$58,13,FALSE)=0,"",VLOOKUP(O100,'[2]TC branches'!$B$2:$N$58,13,FALSE))</f>
        <v/>
      </c>
      <c r="P102" s="1" t="str">
        <f>IF(VLOOKUP(P100,'[2]TC branches'!$B$2:$N$58,13,FALSE)=0,"",VLOOKUP(P100,'[2]TC branches'!$B$2:$N$58,13,FALSE))</f>
        <v/>
      </c>
      <c r="Q102" s="1" t="str">
        <f>IF(VLOOKUP(Q100,'[2]TC branches'!$B$2:$N$58,13,FALSE)=0,"",VLOOKUP(Q100,'[2]TC branches'!$B$2:$N$58,13,FALSE))</f>
        <v/>
      </c>
      <c r="R102" s="1" t="str">
        <f>IF(VLOOKUP(R100,'[2]TC branches'!$B$2:$N$58,13,FALSE)=0,"",VLOOKUP(R100,'[2]TC branches'!$B$2:$N$58,13,FALSE))</f>
        <v/>
      </c>
      <c r="S102" s="1" t="str">
        <f>IF(VLOOKUP(S100,'[2]TC branches'!$B$2:$N$58,13,FALSE)=0,"",VLOOKUP(S100,'[2]TC branches'!$B$2:$N$58,13,FALSE))</f>
        <v>Emballage - tonnellerie</v>
      </c>
      <c r="T102" s="1" t="str">
        <f>IF(VLOOKUP(T100,'[2]TC branches'!$B$2:$N$58,13,FALSE)=0,"",VLOOKUP(T100,'[2]TC branches'!$B$2:$N$58,13,FALSE))</f>
        <v>Construction</v>
      </c>
      <c r="U102" s="1" t="str">
        <f>IF(VLOOKUP(U100,'[2]TC branches'!$B$2:$N$58,13,FALSE)=0,"",VLOOKUP(U100,'[2]TC branches'!$B$2:$N$58,13,FALSE))</f>
        <v/>
      </c>
      <c r="V102" s="1" t="str">
        <f>IF(VLOOKUP(V100,'[2]TC branches'!$B$2:$N$58,13,FALSE)=0,"",VLOOKUP(V100,'[2]TC branches'!$B$2:$N$58,13,FALSE))</f>
        <v>Energie</v>
      </c>
      <c r="W102" s="1" t="str">
        <f>IF(VLOOKUP(W100,'[2]TC branches'!$B$2:$N$58,13,FALSE)=0,"",VLOOKUP(W100,'[2]TC branches'!$B$2:$N$58,13,FALSE))</f>
        <v/>
      </c>
      <c r="X102" s="1" t="str">
        <f>IF(VLOOKUP(X100,'[2]TC branches'!$B$2:$N$58,13,FALSE)=0,"",VLOOKUP(X100,'[2]TC branches'!$B$2:$N$58,13,FALSE))</f>
        <v/>
      </c>
      <c r="Y102" s="1" t="str">
        <f>IF(VLOOKUP(Y100,'[2]TC branches'!$B$2:$N$58,13,FALSE)=0,"",VLOOKUP(Y100,'[2]TC branches'!$B$2:$N$58,13,FALSE))</f>
        <v>Construction</v>
      </c>
      <c r="Z102" s="1" t="str">
        <f>IF(VLOOKUP(Z100,'[2]TC branches'!$B$2:$N$58,13,FALSE)=0,"",VLOOKUP(Z100,'[2]TC branches'!$B$2:$N$58,13,FALSE))</f>
        <v>Energie</v>
      </c>
      <c r="AA102" s="1" t="str">
        <f>IF(VLOOKUP(AA100,'[2]TC branches'!$B$2:$N$58,13,FALSE)=0,"",VLOOKUP(AA100,'[2]TC branches'!$B$2:$N$58,13,FALSE))</f>
        <v/>
      </c>
      <c r="AB102" s="1" t="str">
        <f>IF(VLOOKUP(AB100,'[2]TC branches'!$B$2:$N$58,13,FALSE)=0,"",VLOOKUP(AB100,'[2]TC branches'!$B$2:$N$58,13,FALSE))</f>
        <v>Construction</v>
      </c>
      <c r="AC102" s="1" t="str">
        <f>IF(VLOOKUP(AC100,'[2]TC branches'!$B$2:$N$58,13,FALSE)=0,"",VLOOKUP(AC100,'[2]TC branches'!$B$2:$N$58,13,FALSE))</f>
        <v>Construction</v>
      </c>
      <c r="AD102" s="1" t="str">
        <f>IF(VLOOKUP(AD100,'[2]TC branches'!$B$2:$N$58,13,FALSE)=0,"",VLOOKUP(AD100,'[2]TC branches'!$B$2:$N$58,13,FALSE))</f>
        <v>Construction</v>
      </c>
      <c r="AE102" s="1" t="str">
        <f>IF(VLOOKUP(AE100,'[2]TC branches'!$B$2:$N$58,13,FALSE)=0,"",VLOOKUP(AE100,'[2]TC branches'!$B$2:$N$58,13,FALSE))</f>
        <v>Construction</v>
      </c>
      <c r="AF102" s="1" t="str">
        <f>IF(VLOOKUP(AF100,'[2]TC branches'!$B$2:$N$58,13,FALSE)=0,"",VLOOKUP(AF100,'[2]TC branches'!$B$2:$N$58,13,FALSE))</f>
        <v>Construction</v>
      </c>
      <c r="AG102" s="1" t="str">
        <f>IF(VLOOKUP(AG100,'[2]TC branches'!$B$2:$N$58,13,FALSE)=0,"",VLOOKUP(AG100,'[2]TC branches'!$B$2:$N$58,13,FALSE))</f>
        <v>Emballage - tonnellerie</v>
      </c>
      <c r="AH102" s="1" t="str">
        <f>IF(VLOOKUP(AH100,'[2]TC branches'!$B$2:$N$58,13,FALSE)=0,"",VLOOKUP(AH100,'[2]TC branches'!$B$2:$N$58,13,FALSE))</f>
        <v>Emballage - tonnellerie</v>
      </c>
      <c r="AI102" s="1" t="str">
        <f>IF(VLOOKUP(AI100,'[2]TC branches'!$B$2:$N$58,13,FALSE)=0,"",VLOOKUP(AI100,'[2]TC branches'!$B$2:$N$58,13,FALSE))</f>
        <v>Construction</v>
      </c>
      <c r="AJ102" s="1" t="str">
        <f>IF(VLOOKUP(AJ100,'[2]TC branches'!$B$2:$N$58,13,FALSE)=0,"",VLOOKUP(AJ100,'[2]TC branches'!$B$2:$N$58,13,FALSE))</f>
        <v>Construction</v>
      </c>
      <c r="AK102" s="1" t="str">
        <f>IF(VLOOKUP(AK100,'[2]TC branches'!$B$2:$N$58,13,FALSE)=0,"",VLOOKUP(AK100,'[2]TC branches'!$B$2:$N$58,13,FALSE))</f>
        <v>Autre</v>
      </c>
      <c r="AL102" s="1" t="str">
        <f>IF(VLOOKUP(AL100,'[2]TC branches'!$B$2:$N$58,13,FALSE)=0,"",VLOOKUP(AL100,'[2]TC branches'!$B$2:$N$58,13,FALSE))</f>
        <v>Autre</v>
      </c>
      <c r="AM102" s="1" t="str">
        <f>IF(VLOOKUP(AM100,'[2]TC branches'!$B$2:$N$58,13,FALSE)=0,"",VLOOKUP(AM100,'[2]TC branches'!$B$2:$N$58,13,FALSE))</f>
        <v>Pate &amp; papier &amp; carton</v>
      </c>
      <c r="AN102" s="1" t="str">
        <f>IF(VLOOKUP(AN100,'[2]TC branches'!$B$2:$N$58,13,FALSE)=0,"",VLOOKUP(AN100,'[2]TC branches'!$B$2:$N$58,13,FALSE))</f>
        <v>Pate &amp; papier &amp; carton</v>
      </c>
      <c r="AO102" s="1" t="str">
        <f>IF(VLOOKUP(AO100,'[2]TC branches'!$B$2:$N$58,13,FALSE)=0,"",VLOOKUP(AO100,'[2]TC branches'!$B$2:$N$58,13,FALSE))</f>
        <v>Pate &amp; papier &amp; carton</v>
      </c>
      <c r="AP102" s="1" t="str">
        <f>IF(VLOOKUP(AP100,'[2]TC branches'!$B$2:$N$58,13,FALSE)=0,"",VLOOKUP(AP100,'[2]TC branches'!$B$2:$N$58,13,FALSE))</f>
        <v>Autre</v>
      </c>
      <c r="AQ102" s="1" t="str">
        <f>IF(VLOOKUP(AQ100,'[2]TC branches'!$B$2:$N$58,13,FALSE)=0,"",VLOOKUP(AQ100,'[2]TC branches'!$B$2:$N$58,13,FALSE))</f>
        <v>Ameublement</v>
      </c>
      <c r="AR102" s="1" t="str">
        <f>IF(VLOOKUP(AR100,'[2]TC branches'!$B$2:$N$58,13,FALSE)=0,"",VLOOKUP(AR100,'[2]TC branches'!$B$2:$N$58,13,FALSE))</f>
        <v>Autre</v>
      </c>
      <c r="AS102" s="1" t="str">
        <f>IF(VLOOKUP(AS100,'[2]TC branches'!$B$2:$N$58,13,FALSE)=0,"",VLOOKUP(AS100,'[2]TC branches'!$B$2:$N$58,13,FALSE))</f>
        <v>Energie</v>
      </c>
      <c r="AT102" s="1" t="str">
        <f>IF(VLOOKUP(AT100,'[2]TC branches'!$B$2:$N$58,13,FALSE)=0,"",VLOOKUP(AT100,'[2]TC branches'!$B$2:$N$58,13,FALSE))</f>
        <v/>
      </c>
      <c r="AU102" s="1" t="str">
        <f>IF(VLOOKUP(AU100,'[2]TC branches'!$B$2:$N$58,13,FALSE)=0,"",VLOOKUP(AU100,'[2]TC branches'!$B$2:$N$58,13,FALSE))</f>
        <v>Construction</v>
      </c>
      <c r="AV102" s="1" t="str">
        <f>IF(VLOOKUP(AV100,'[2]TC branches'!$B$2:$N$58,13,FALSE)=0,"",VLOOKUP(AV100,'[2]TC branches'!$B$2:$N$58,13,FALSE))</f>
        <v>Construction</v>
      </c>
      <c r="AW102" s="1" t="str">
        <f>IF(VLOOKUP(AW100,'[2]TC branches'!$B$2:$N$58,13,FALSE)=0,"",VLOOKUP(AW100,'[2]TC branches'!$B$2:$N$58,13,FALSE))</f>
        <v>Construction</v>
      </c>
      <c r="AX102" s="1" t="str">
        <f>IF(VLOOKUP(AX100,'[2]TC branches'!$B$2:$N$58,13,FALSE)=0,"",VLOOKUP(AX100,'[2]TC branches'!$B$2:$N$58,13,FALSE))</f>
        <v>Construction</v>
      </c>
      <c r="AY102" s="1" t="str">
        <f>IF(VLOOKUP(AY100,'[2]TC branches'!$B$2:$N$58,13,FALSE)=0,"",VLOOKUP(AY100,'[2]TC branches'!$B$2:$N$58,13,FALSE))</f>
        <v>Construction</v>
      </c>
      <c r="AZ102" s="1" t="str">
        <f>IF(VLOOKUP(AZ100,'[2]TC branches'!$B$2:$N$58,13,FALSE)=0,"",VLOOKUP(AZ100,'[2]TC branches'!$B$2:$N$58,13,FALSE))</f>
        <v>Construction</v>
      </c>
      <c r="BA102" s="1" t="str">
        <f>IF(VLOOKUP(BA100,'[2]TC branches'!$B$2:$N$58,13,FALSE)=0,"",VLOOKUP(BA100,'[2]TC branches'!$B$2:$N$58,13,FALSE))</f>
        <v>Construction</v>
      </c>
      <c r="BB102" s="1" t="str">
        <f>IF(VLOOKUP(BB100,'[2]TC branches'!$B$2:$N$58,13,FALSE)=0,"",VLOOKUP(BB100,'[2]TC branches'!$B$2:$N$58,13,FALSE))</f>
        <v>Construction</v>
      </c>
      <c r="BC102" s="1" t="str">
        <f>IF(VLOOKUP(BC100,'[2]TC branches'!$B$2:$N$58,13,FALSE)=0,"",VLOOKUP(BC100,'[2]TC branches'!$B$2:$N$58,13,FALSE))</f>
        <v>Construction</v>
      </c>
      <c r="BD102" s="1" t="str">
        <f>IF(VLOOKUP(BD100,'[2]TC branches'!$B$2:$N$58,13,FALSE)=0,"",VLOOKUP(BD100,'[2]TC branches'!$B$2:$N$58,13,FALSE))</f>
        <v>Energie</v>
      </c>
      <c r="BE102" s="1" t="str">
        <f>IF(VLOOKUP(BE100,'[2]TC branches'!$B$2:$N$58,13,FALSE)=0,"",VLOOKUP(BE100,'[2]TC branches'!$B$2:$N$58,13,FALSE))</f>
        <v>Construction</v>
      </c>
      <c r="BF102" s="1" t="str">
        <f>IF(VLOOKUP(BF100,'[2]TC branches'!$B$2:$N$58,13,FALSE)=0,"",VLOOKUP(BF100,'[2]TC branches'!$B$2:$N$58,13,FALSE))</f>
        <v>Autre</v>
      </c>
      <c r="BG102" s="1" t="str">
        <f>IF(VLOOKUP(BG100,'[2]TC branches'!$B$2:$N$58,13,FALSE)=0,"",VLOOKUP(BG100,'[2]TC branches'!$B$2:$N$58,13,FALSE))</f>
        <v/>
      </c>
      <c r="BH102" s="1" t="str">
        <f>IF(VLOOKUP(BH100,'[2]TC branches'!$B$2:$N$58,13,FALSE)=0,"",VLOOKUP(BH100,'[2]TC branches'!$B$2:$N$58,13,FALSE))</f>
        <v>Autre</v>
      </c>
    </row>
    <row r="103" spans="1:61" x14ac:dyDescent="0.2">
      <c r="C103" s="1" t="s">
        <v>127</v>
      </c>
      <c r="D103" s="1" t="str">
        <f>VLOOKUP(D100,'[2]TC branches'!$B$2:$N$58,4,FALSE)</f>
        <v>Production et transformation de produits bois</v>
      </c>
      <c r="E103" s="1" t="str">
        <f>VLOOKUP(E100,'[2]TC branches'!$B$2:$N$58,4,FALSE)</f>
        <v>Production et transformation de produits bois</v>
      </c>
      <c r="F103" s="1" t="str">
        <f>VLOOKUP(F100,'[2]TC branches'!$B$2:$N$58,4,FALSE)</f>
        <v>Production et transformation de produits bois</v>
      </c>
      <c r="G103" s="1" t="str">
        <f>VLOOKUP(G100,'[2]TC branches'!$B$2:$N$58,4,FALSE)</f>
        <v>Production et transformation de produits bois</v>
      </c>
      <c r="H103" s="1" t="str">
        <f>VLOOKUP(H100,'[2]TC branches'!$B$2:$N$58,4,FALSE)</f>
        <v>Production et transformation de produits bois</v>
      </c>
      <c r="I103" s="1" t="str">
        <f>VLOOKUP(I100,'[2]TC branches'!$B$2:$N$58,4,FALSE)</f>
        <v>Production et transformation de produits bois</v>
      </c>
      <c r="J103" s="1" t="str">
        <f>VLOOKUP(J100,'[2]TC branches'!$B$2:$N$58,4,FALSE)</f>
        <v>Production et transformation de produits bois</v>
      </c>
      <c r="K103" s="1" t="str">
        <f>VLOOKUP(K100,'[2]TC branches'!$B$2:$N$58,4,FALSE)</f>
        <v>Production et transformation de produits bois</v>
      </c>
      <c r="L103" s="1" t="str">
        <f>VLOOKUP(L100,'[2]TC branches'!$B$2:$N$58,4,FALSE)</f>
        <v>Production et transformation de produits bois</v>
      </c>
      <c r="M103" s="1" t="str">
        <f>VLOOKUP(M100,'[2]TC branches'!$B$2:$N$58,4,FALSE)</f>
        <v>Production et transformation de produits bois</v>
      </c>
      <c r="N103" s="1" t="str">
        <f>VLOOKUP(N100,'[2]TC branches'!$B$2:$N$58,4,FALSE)</f>
        <v>Production et transformation de produits bois</v>
      </c>
      <c r="O103" s="1" t="str">
        <f>VLOOKUP(O100,'[2]TC branches'!$B$2:$N$58,4,FALSE)</f>
        <v>Production et transformation de produits bois</v>
      </c>
      <c r="P103" s="1" t="str">
        <f>VLOOKUP(P100,'[2]TC branches'!$B$2:$N$58,4,FALSE)</f>
        <v>Production et transformation de produits bois</v>
      </c>
      <c r="Q103" s="1" t="str">
        <f>VLOOKUP(Q100,'[2]TC branches'!$B$2:$N$58,4,FALSE)</f>
        <v>Production et transformation de produits bois</v>
      </c>
      <c r="R103" s="1" t="str">
        <f>VLOOKUP(R100,'[2]TC branches'!$B$2:$N$58,4,FALSE)</f>
        <v>Production et transformation de produits bois</v>
      </c>
      <c r="S103" s="1" t="str">
        <f>VLOOKUP(S100,'[2]TC branches'!$B$2:$N$58,4,FALSE)</f>
        <v>Production et transformation de produits bois</v>
      </c>
      <c r="T103" s="1" t="str">
        <f>VLOOKUP(T100,'[2]TC branches'!$B$2:$N$58,4,FALSE)</f>
        <v>Production et transformation de produits bois</v>
      </c>
      <c r="U103" s="1" t="str">
        <f>VLOOKUP(U100,'[2]TC branches'!$B$2:$N$58,4,FALSE)</f>
        <v>Production et transformation de produits bois</v>
      </c>
      <c r="V103" s="1" t="str">
        <f>VLOOKUP(V100,'[2]TC branches'!$B$2:$N$58,4,FALSE)</f>
        <v>Production et transformation de produits bois</v>
      </c>
      <c r="W103" s="1" t="str">
        <f>VLOOKUP(W100,'[2]TC branches'!$B$2:$N$58,4,FALSE)</f>
        <v>Production et transformation de produits bois</v>
      </c>
      <c r="X103" s="1" t="str">
        <f>VLOOKUP(X100,'[2]TC branches'!$B$2:$N$58,4,FALSE)</f>
        <v>Production et transformation de produits bois</v>
      </c>
      <c r="Y103" s="1" t="str">
        <f>VLOOKUP(Y100,'[2]TC branches'!$B$2:$N$58,4,FALSE)</f>
        <v>Production et transformation de produits bois</v>
      </c>
      <c r="Z103" s="1" t="str">
        <f>VLOOKUP(Z100,'[2]TC branches'!$B$2:$N$58,4,FALSE)</f>
        <v>Production et transformation de produits bois</v>
      </c>
      <c r="AA103" s="1" t="str">
        <f>VLOOKUP(AA100,'[2]TC branches'!$B$2:$N$58,4,FALSE)</f>
        <v>Production et transformation de produits bois</v>
      </c>
      <c r="AB103" s="1" t="str">
        <f>VLOOKUP(AB100,'[2]TC branches'!$B$2:$N$58,4,FALSE)</f>
        <v>Production et transformation de produits bois</v>
      </c>
      <c r="AC103" s="1" t="str">
        <f>VLOOKUP(AC100,'[2]TC branches'!$B$2:$N$58,4,FALSE)</f>
        <v>Production et transformation de produits bois</v>
      </c>
      <c r="AD103" s="1" t="str">
        <f>VLOOKUP(AD100,'[2]TC branches'!$B$2:$N$58,4,FALSE)</f>
        <v>Production et transformation de produits bois</v>
      </c>
      <c r="AE103" s="1" t="str">
        <f>VLOOKUP(AE100,'[2]TC branches'!$B$2:$N$58,4,FALSE)</f>
        <v>Production et transformation de produits bois</v>
      </c>
      <c r="AF103" s="1" t="str">
        <f>VLOOKUP(AF100,'[2]TC branches'!$B$2:$N$58,4,FALSE)</f>
        <v>Production et transformation de produits bois</v>
      </c>
      <c r="AG103" s="1" t="str">
        <f>VLOOKUP(AG100,'[2]TC branches'!$B$2:$N$58,4,FALSE)</f>
        <v>Production et transformation de produits bois</v>
      </c>
      <c r="AH103" s="1" t="str">
        <f>VLOOKUP(AH100,'[2]TC branches'!$B$2:$N$58,4,FALSE)</f>
        <v>Production et transformation de produits bois</v>
      </c>
      <c r="AI103" s="1" t="str">
        <f>VLOOKUP(AI100,'[2]TC branches'!$B$2:$N$58,4,FALSE)</f>
        <v>Production et transformation de produits bois</v>
      </c>
      <c r="AJ103" s="1" t="str">
        <f>VLOOKUP(AJ100,'[2]TC branches'!$B$2:$N$58,4,FALSE)</f>
        <v>Production et transformation de produits bois</v>
      </c>
      <c r="AK103" s="1" t="str">
        <f>VLOOKUP(AK100,'[2]TC branches'!$B$2:$N$58,4,FALSE)</f>
        <v>Production et transformation de produits bois</v>
      </c>
      <c r="AL103" s="1" t="str">
        <f>VLOOKUP(AL100,'[2]TC branches'!$B$2:$N$58,4,FALSE)</f>
        <v>Production et transformation de produits bois</v>
      </c>
      <c r="AM103" s="1" t="str">
        <f>VLOOKUP(AM100,'[2]TC branches'!$B$2:$N$58,4,FALSE)</f>
        <v>Production et transformation de produits bois</v>
      </c>
      <c r="AN103" s="1" t="str">
        <f>VLOOKUP(AN100,'[2]TC branches'!$B$2:$N$58,4,FALSE)</f>
        <v>Production et transformation de produits bois</v>
      </c>
      <c r="AO103" s="1" t="str">
        <f>VLOOKUP(AO100,'[2]TC branches'!$B$2:$N$58,4,FALSE)</f>
        <v>Production et transformation de produits bois</v>
      </c>
      <c r="AP103" s="1" t="str">
        <f>VLOOKUP(AP100,'[2]TC branches'!$B$2:$N$58,4,FALSE)</f>
        <v>Production et transformation de produits bois</v>
      </c>
      <c r="AQ103" s="1" t="str">
        <f>VLOOKUP(AQ100,'[2]TC branches'!$B$2:$N$58,4,FALSE)</f>
        <v>Production et transformation de produits bois</v>
      </c>
      <c r="AR103" s="1" t="str">
        <f>VLOOKUP(AR100,'[2]TC branches'!$B$2:$N$58,4,FALSE)</f>
        <v>Production et transformation de produits bois</v>
      </c>
      <c r="AS103" s="1" t="str">
        <f>VLOOKUP(AS100,'[2]TC branches'!$B$2:$N$58,4,FALSE)</f>
        <v>Production et transformation de produits bois</v>
      </c>
      <c r="AT103" s="1" t="str">
        <f>VLOOKUP(AT100,'[2]TC branches'!$B$2:$N$58,4,FALSE)</f>
        <v>Production et transformation de produits bois</v>
      </c>
      <c r="AU103" s="1" t="str">
        <f>VLOOKUP(AU100,'[2]TC branches'!$B$2:$N$58,4,FALSE)</f>
        <v>Commerces et services</v>
      </c>
      <c r="AV103" s="1" t="str">
        <f>VLOOKUP(AV100,'[2]TC branches'!$B$2:$N$58,4,FALSE)</f>
        <v>Mise en oeuvre de produits bois</v>
      </c>
      <c r="AW103" s="1" t="str">
        <f>VLOOKUP(AW100,'[2]TC branches'!$B$2:$N$58,4,FALSE)</f>
        <v>Mise en oeuvre de produits bois</v>
      </c>
      <c r="AX103" s="1" t="str">
        <f>VLOOKUP(AX100,'[2]TC branches'!$B$2:$N$58,4,FALSE)</f>
        <v>Mise en oeuvre de produits bois</v>
      </c>
      <c r="AY103" s="1" t="str">
        <f>VLOOKUP(AY100,'[2]TC branches'!$B$2:$N$58,4,FALSE)</f>
        <v>Mise en oeuvre de produits bois</v>
      </c>
      <c r="AZ103" s="1" t="str">
        <f>VLOOKUP(AZ100,'[2]TC branches'!$B$2:$N$58,4,FALSE)</f>
        <v>Mise en oeuvre de produits bois</v>
      </c>
      <c r="BA103" s="1" t="str">
        <f>VLOOKUP(BA100,'[2]TC branches'!$B$2:$N$58,4,FALSE)</f>
        <v>Mise en oeuvre de produits bois</v>
      </c>
      <c r="BB103" s="1" t="str">
        <f>VLOOKUP(BB100,'[2]TC branches'!$B$2:$N$58,4,FALSE)</f>
        <v>Mise en oeuvre de produits bois</v>
      </c>
      <c r="BC103" s="1" t="str">
        <f>VLOOKUP(BC100,'[2]TC branches'!$B$2:$N$58,4,FALSE)</f>
        <v>Mise en oeuvre de produits bois</v>
      </c>
      <c r="BD103" s="1" t="str">
        <f>VLOOKUP(BD100,'[2]TC branches'!$B$2:$N$58,4,FALSE)</f>
        <v>Mise en oeuvre de produits bois</v>
      </c>
      <c r="BE103" s="1" t="str">
        <f>VLOOKUP(BE100,'[2]TC branches'!$B$2:$N$58,4,FALSE)</f>
        <v>Commerces et services</v>
      </c>
      <c r="BF103" s="1" t="str">
        <f>VLOOKUP(BF100,'[2]TC branches'!$B$2:$N$58,4,FALSE)</f>
        <v>Commerces et services</v>
      </c>
      <c r="BG103" s="1" t="str">
        <f>VLOOKUP(BG100,'[2]TC branches'!$B$2:$N$58,4,FALSE)</f>
        <v>Production et transformation de produits bois</v>
      </c>
      <c r="BH103" s="1" t="str">
        <f>VLOOKUP(BH100,'[2]TC branches'!$B$2:$N$58,4,FALSE)</f>
        <v>Commerces et services</v>
      </c>
    </row>
    <row r="108" spans="1:61" ht="18" x14ac:dyDescent="0.2">
      <c r="A108" s="83" t="s">
        <v>128</v>
      </c>
    </row>
    <row r="109" spans="1:61" x14ac:dyDescent="0.2">
      <c r="A109" s="1" t="s">
        <v>128</v>
      </c>
      <c r="C109" s="1" t="s">
        <v>128</v>
      </c>
      <c r="D109" s="1" t="s">
        <v>96</v>
      </c>
      <c r="E109" s="1" t="s">
        <v>14</v>
      </c>
      <c r="F109" s="1" t="s">
        <v>15</v>
      </c>
      <c r="G109" s="1" t="s">
        <v>16</v>
      </c>
      <c r="H109" s="1" t="s">
        <v>97</v>
      </c>
      <c r="I109" s="1" t="s">
        <v>18</v>
      </c>
      <c r="J109" s="1" t="s">
        <v>98</v>
      </c>
      <c r="K109" s="1" t="s">
        <v>20</v>
      </c>
      <c r="L109" s="1" t="s">
        <v>21</v>
      </c>
      <c r="M109" s="1" t="s">
        <v>99</v>
      </c>
      <c r="N109" s="1" t="s">
        <v>23</v>
      </c>
      <c r="O109" s="1" t="s">
        <v>24</v>
      </c>
      <c r="P109" s="1" t="s">
        <v>25</v>
      </c>
      <c r="Q109" s="1" t="s">
        <v>100</v>
      </c>
      <c r="R109" s="1" t="s">
        <v>27</v>
      </c>
      <c r="S109" s="1" t="s">
        <v>28</v>
      </c>
      <c r="T109" s="1" t="s">
        <v>101</v>
      </c>
      <c r="U109" s="1" t="s">
        <v>30</v>
      </c>
      <c r="V109" s="1" t="s">
        <v>31</v>
      </c>
      <c r="W109" s="1" t="s">
        <v>32</v>
      </c>
      <c r="X109" s="1" t="s">
        <v>33</v>
      </c>
      <c r="Y109" s="1" t="s">
        <v>102</v>
      </c>
      <c r="Z109" s="1" t="s">
        <v>103</v>
      </c>
      <c r="AA109" s="1" t="s">
        <v>104</v>
      </c>
      <c r="AB109" s="1" t="s">
        <v>105</v>
      </c>
      <c r="AC109" s="1" t="s">
        <v>106</v>
      </c>
      <c r="AD109" s="1" t="s">
        <v>107</v>
      </c>
      <c r="AE109" s="1" t="s">
        <v>40</v>
      </c>
      <c r="AF109" s="1" t="s">
        <v>41</v>
      </c>
      <c r="AG109" s="1" t="s">
        <v>108</v>
      </c>
      <c r="AH109" s="1" t="s">
        <v>43</v>
      </c>
      <c r="AI109" s="1" t="s">
        <v>44</v>
      </c>
      <c r="AJ109" s="1" t="s">
        <v>109</v>
      </c>
      <c r="AK109" s="1" t="s">
        <v>110</v>
      </c>
      <c r="AL109" s="1" t="s">
        <v>111</v>
      </c>
      <c r="AM109" s="1" t="s">
        <v>112</v>
      </c>
      <c r="AN109" s="1" t="s">
        <v>113</v>
      </c>
      <c r="AO109" s="1" t="s">
        <v>114</v>
      </c>
      <c r="AP109" s="1" t="s">
        <v>115</v>
      </c>
      <c r="AQ109" s="1" t="s">
        <v>116</v>
      </c>
      <c r="AR109" s="1" t="s">
        <v>117</v>
      </c>
      <c r="AS109" s="1" t="s">
        <v>118</v>
      </c>
      <c r="AT109" s="1" t="s">
        <v>119</v>
      </c>
      <c r="AU109" s="1" t="s">
        <v>120</v>
      </c>
      <c r="AV109" s="1" t="s">
        <v>57</v>
      </c>
      <c r="AW109" s="1" t="s">
        <v>58</v>
      </c>
      <c r="AX109" s="1" t="s">
        <v>59</v>
      </c>
      <c r="AY109" s="1" t="s">
        <v>60</v>
      </c>
      <c r="AZ109" s="1" t="s">
        <v>61</v>
      </c>
      <c r="BA109" s="1" t="s">
        <v>62</v>
      </c>
      <c r="BB109" s="1" t="s">
        <v>63</v>
      </c>
      <c r="BC109" s="1" t="s">
        <v>64</v>
      </c>
      <c r="BD109" s="1" t="s">
        <v>65</v>
      </c>
      <c r="BE109" s="1" t="s">
        <v>121</v>
      </c>
      <c r="BF109" s="1" t="s">
        <v>122</v>
      </c>
      <c r="BG109" s="1" t="s">
        <v>123</v>
      </c>
      <c r="BH109" s="1" t="s">
        <v>124</v>
      </c>
    </row>
    <row r="110" spans="1:61" x14ac:dyDescent="0.2">
      <c r="A110" s="1" t="s">
        <v>71</v>
      </c>
      <c r="B110" s="41">
        <f>SUM(D110:BH110)</f>
        <v>3244748.470367603</v>
      </c>
      <c r="C110" s="1" t="s">
        <v>71</v>
      </c>
      <c r="D110" s="41">
        <f>'[3]Marge TER'!S12</f>
        <v>3777.7002254528206</v>
      </c>
      <c r="E110" s="41">
        <f>'[4]Marge TER'!S12</f>
        <v>112168.12608097171</v>
      </c>
      <c r="F110" s="41">
        <f>'[5]Marge TER'!S12</f>
        <v>161631.37018879753</v>
      </c>
      <c r="G110" s="41">
        <f>'[6]Marge TER'!S12</f>
        <v>10868.918022948579</v>
      </c>
      <c r="H110" s="41">
        <f>'[7]Marge TER'!S12</f>
        <v>162316.928319228</v>
      </c>
      <c r="I110" s="41">
        <f>'[8]Marge TER'!S12</f>
        <v>9117.1284600974632</v>
      </c>
      <c r="K110" s="41">
        <f>'[10]Marge TER'!S12</f>
        <v>24759.608049860493</v>
      </c>
      <c r="L110" s="41">
        <f>'[11]Marge TER'!S12</f>
        <v>6150.8341340321631</v>
      </c>
      <c r="M110" s="41">
        <f>'[12]Marge TER'!S12</f>
        <v>8676.3873149482733</v>
      </c>
      <c r="N110" s="41">
        <f>'[13]Marge TER'!S12</f>
        <v>1019.8182086653399</v>
      </c>
      <c r="O110" s="41">
        <f>'[14]Marge TER'!S12</f>
        <v>7555.418542130421</v>
      </c>
      <c r="P110" s="41">
        <f>'[15]Marge TER'!S12</f>
        <v>7883.6717638589962</v>
      </c>
      <c r="Q110" s="41">
        <f>'[16]Marge TER'!S12</f>
        <v>18229.956531299733</v>
      </c>
      <c r="R110" s="41">
        <f>'[17]Marge TER'!S12</f>
        <v>2067.3943490299807</v>
      </c>
      <c r="S110" s="41">
        <f>'[18]Marge TER'!S12</f>
        <v>10723.014339573345</v>
      </c>
      <c r="T110" s="41">
        <f>'[19]Marge TER'!S12</f>
        <v>5541.1966685912284</v>
      </c>
      <c r="U110" s="41">
        <f>'[20]Marge TER'!S12</f>
        <v>26768.057174258654</v>
      </c>
      <c r="V110" s="41">
        <f>'[21]Marge TER'!S12</f>
        <v>68662.966412011243</v>
      </c>
      <c r="W110" s="41">
        <f>'[22]Marge TER'!S12</f>
        <v>12982.425704411688</v>
      </c>
      <c r="X110" s="41">
        <f>'[23]Marge TER'!S12</f>
        <v>11341.968081407143</v>
      </c>
      <c r="Y110" s="41">
        <f>'[24]Marge TER'!S12</f>
        <v>508.96681622124026</v>
      </c>
      <c r="Z110" s="41">
        <f>'[25]Marge TER'!S12</f>
        <v>9604.4437017708879</v>
      </c>
      <c r="AA110" s="41">
        <f>'[26]Marge TER'!S12</f>
        <v>217096.88613749185</v>
      </c>
      <c r="AC110" s="41">
        <f>'[28]Marge TER'!S12</f>
        <v>4910.0385457788652</v>
      </c>
      <c r="AD110" s="41">
        <f>'[29]Marge TER'!S12</f>
        <v>12802.252601108541</v>
      </c>
      <c r="AE110" s="41">
        <f>'[30]Marge TER'!S12</f>
        <v>3664.9274782600842</v>
      </c>
      <c r="AF110" s="41">
        <f>'[31]Marge TER'!S12</f>
        <v>7440.3980045772641</v>
      </c>
      <c r="AG110" s="41">
        <f>'[32]Marge TER'!S12</f>
        <v>39765.531945056544</v>
      </c>
      <c r="AH110" s="41">
        <f>'[33]Marge TER'!S12</f>
        <v>108570.32665504204</v>
      </c>
      <c r="AI110" s="41">
        <f>'[34]Marge TER'!S12</f>
        <v>280.09337022551716</v>
      </c>
      <c r="AJ110" s="41">
        <f>'[35]Marge TER'!S12</f>
        <v>2504.045138834254</v>
      </c>
      <c r="AK110" s="41">
        <f>'[36]Marge TER'!S12</f>
        <v>26537.281063643179</v>
      </c>
      <c r="AL110" s="41">
        <f>'[37]Marge TER'!S12</f>
        <v>13717.733976837339</v>
      </c>
      <c r="AM110" s="41">
        <f>'[38]Marge TER'!S12</f>
        <v>80539.520160920132</v>
      </c>
      <c r="AN110" s="41">
        <f>'[39]Marge TER'!S12</f>
        <v>934516.5301354361</v>
      </c>
      <c r="AO110" s="41">
        <f>'[40]Marge TER'!S12</f>
        <v>652150.3900161488</v>
      </c>
      <c r="AP110" s="41">
        <f>'[41]Marge TER'!S12</f>
        <v>0</v>
      </c>
      <c r="AQ110" s="41">
        <f>'[42]Marge TER'!S12</f>
        <v>346116.41524458095</v>
      </c>
      <c r="AR110" s="41">
        <f>'[43]Marge TER'!S12</f>
        <v>38628.131368230723</v>
      </c>
      <c r="AS110" s="41">
        <f>'[44]Marge TER'!S12</f>
        <v>0</v>
      </c>
      <c r="AT110" s="41">
        <f>'[45]Marge TER'!S12</f>
        <v>27525.516580017833</v>
      </c>
      <c r="AU110" s="41">
        <f>'[46]Marge TER'!S12</f>
        <v>0</v>
      </c>
      <c r="AV110" s="41">
        <f>'[47]Marge TER'!S12</f>
        <v>0</v>
      </c>
      <c r="AW110" s="41">
        <f>'[48]Marge TER'!S12</f>
        <v>0</v>
      </c>
      <c r="AX110" s="41">
        <f>'[49]Marge TER'!S12</f>
        <v>0</v>
      </c>
      <c r="AY110" s="41">
        <f>'[50]Marge TER'!S12</f>
        <v>0</v>
      </c>
      <c r="AZ110" s="41">
        <f>'[51]Marge TER'!S12</f>
        <v>0</v>
      </c>
      <c r="BA110" s="41">
        <f>'[52]Marge TER'!S12</f>
        <v>0</v>
      </c>
      <c r="BB110" s="41">
        <f>'[53]Marge TER'!S12</f>
        <v>0</v>
      </c>
      <c r="BC110" s="41">
        <f>'[54]Marge TER'!S12</f>
        <v>0</v>
      </c>
      <c r="BD110" s="41">
        <f>'[55]Marge TER'!S12</f>
        <v>0</v>
      </c>
      <c r="BE110" s="41">
        <f>'[56]Marge TER'!S12</f>
        <v>0</v>
      </c>
      <c r="BF110" s="41">
        <f>'[57]Marge TER'!S12</f>
        <v>0</v>
      </c>
      <c r="BG110" s="41">
        <f>'[58]Marge TER'!S12</f>
        <v>45626.152855846012</v>
      </c>
      <c r="BH110" s="41">
        <f>'[59]Marge TER'!S12</f>
        <v>0</v>
      </c>
      <c r="BI110" s="1" t="str">
        <f>C110</f>
        <v>Export</v>
      </c>
    </row>
    <row r="111" spans="1:61" x14ac:dyDescent="0.2">
      <c r="A111" s="1" t="s">
        <v>129</v>
      </c>
      <c r="B111" s="41">
        <f t="shared" ref="B111:B117" si="8">SUM(D111:BH111)</f>
        <v>2770138.5069552069</v>
      </c>
      <c r="C111" s="1" t="s">
        <v>129</v>
      </c>
      <c r="D111" s="41">
        <f>'[3]Marge TER'!S13</f>
        <v>1970.7712827064063</v>
      </c>
      <c r="E111" s="41">
        <f>'[4]Marge TER'!S13</f>
        <v>88202.857332382977</v>
      </c>
      <c r="F111" s="41">
        <f>'[5]Marge TER'!S13</f>
        <v>2083.4690556455557</v>
      </c>
      <c r="G111" s="41">
        <f>'[6]Marge TER'!S13</f>
        <v>0</v>
      </c>
      <c r="H111" s="41">
        <f>'[7]Marge TER'!S13</f>
        <v>134834.28501173024</v>
      </c>
      <c r="I111" s="41">
        <f>'[8]Marge TER'!S13</f>
        <v>7741.6654025386279</v>
      </c>
      <c r="K111" s="41">
        <f>'[10]Marge TER'!S13</f>
        <v>26624.377706143521</v>
      </c>
      <c r="L111" s="41">
        <f>'[11]Marge TER'!S13</f>
        <v>10956.934256460931</v>
      </c>
      <c r="M111" s="41">
        <f>'[12]Marge TER'!S13</f>
        <v>8391.7062269849193</v>
      </c>
      <c r="N111" s="41">
        <f>'[13]Marge TER'!S13</f>
        <v>1649.5169268623729</v>
      </c>
      <c r="O111" s="41">
        <f>'[14]Marge TER'!S13</f>
        <v>101258.05747602682</v>
      </c>
      <c r="P111" s="41">
        <f>'[15]Marge TER'!S13</f>
        <v>17148.739093314573</v>
      </c>
      <c r="Q111" s="41">
        <f>'[16]Marge TER'!S13</f>
        <v>7631.3204610105213</v>
      </c>
      <c r="R111" s="41">
        <f>'[17]Marge TER'!S13</f>
        <v>9573.6955382613833</v>
      </c>
      <c r="S111" s="41">
        <f>'[18]Marge TER'!S13</f>
        <v>0</v>
      </c>
      <c r="T111" s="41">
        <f>'[19]Marge TER'!S13</f>
        <v>5875.4642114087692</v>
      </c>
      <c r="U111" s="41">
        <f>'[20]Marge TER'!S13</f>
        <v>5294.0913627570271</v>
      </c>
      <c r="V111" s="41">
        <f>'[21]Marge TER'!S13</f>
        <v>0</v>
      </c>
      <c r="W111" s="41">
        <f>'[22]Marge TER'!S13</f>
        <v>44396.345827266596</v>
      </c>
      <c r="X111" s="41">
        <f>'[23]Marge TER'!S13</f>
        <v>33495.881103549698</v>
      </c>
      <c r="Y111" s="41">
        <f>'[24]Marge TER'!S13</f>
        <v>6953.4294988630281</v>
      </c>
      <c r="Z111" s="41">
        <f>'[25]Marge TER'!S13</f>
        <v>0</v>
      </c>
      <c r="AA111" s="41">
        <f>'[26]Marge TER'!S13</f>
        <v>65756.976607055476</v>
      </c>
      <c r="AC111" s="41">
        <f>'[28]Marge TER'!S13</f>
        <v>9262.8045199259304</v>
      </c>
      <c r="AD111" s="41">
        <f>'[29]Marge TER'!S13</f>
        <v>153299.12831678739</v>
      </c>
      <c r="AE111" s="41">
        <f>'[30]Marge TER'!S13</f>
        <v>220548.35140107787</v>
      </c>
      <c r="AF111" s="41">
        <f>'[31]Marge TER'!S13</f>
        <v>150367.02969496264</v>
      </c>
      <c r="AG111" s="41">
        <f>'[32]Marge TER'!S13</f>
        <v>0</v>
      </c>
      <c r="AH111" s="41">
        <f>'[33]Marge TER'!S13</f>
        <v>0</v>
      </c>
      <c r="AI111" s="41">
        <f>'[34]Marge TER'!S13</f>
        <v>9223.1640943433649</v>
      </c>
      <c r="AJ111" s="41">
        <f>'[35]Marge TER'!S13</f>
        <v>0</v>
      </c>
      <c r="AK111" s="41">
        <f>'[36]Marge TER'!S13</f>
        <v>0</v>
      </c>
      <c r="AL111" s="41">
        <f>'[37]Marge TER'!S13</f>
        <v>104.89000104889999</v>
      </c>
      <c r="AM111" s="41">
        <f>'[38]Marge TER'!S13</f>
        <v>0</v>
      </c>
      <c r="AN111" s="41">
        <f>'[39]Marge TER'!S13</f>
        <v>0</v>
      </c>
      <c r="AO111" s="41">
        <f>'[40]Marge TER'!S13</f>
        <v>0</v>
      </c>
      <c r="AP111" s="41">
        <f>'[41]Marge TER'!S13</f>
        <v>0</v>
      </c>
      <c r="AQ111" s="41">
        <f>'[42]Marge TER'!S13</f>
        <v>10518.863232591793</v>
      </c>
      <c r="AR111" s="41">
        <f>'[43]Marge TER'!S13</f>
        <v>0</v>
      </c>
      <c r="AS111" s="41">
        <f>'[44]Marge TER'!S13</f>
        <v>0</v>
      </c>
      <c r="AT111" s="41">
        <f>'[45]Marge TER'!S13</f>
        <v>226.37927175524572</v>
      </c>
      <c r="AU111" s="41">
        <f>'[46]Marge TER'!S13</f>
        <v>0</v>
      </c>
      <c r="AV111" s="41">
        <f>'[47]Marge TER'!S13</f>
        <v>0</v>
      </c>
      <c r="AW111" s="41">
        <f>'[48]Marge TER'!S13</f>
        <v>0</v>
      </c>
      <c r="AX111" s="41">
        <f>'[49]Marge TER'!S13</f>
        <v>0</v>
      </c>
      <c r="AY111" s="41">
        <f>'[50]Marge TER'!S13</f>
        <v>0</v>
      </c>
      <c r="AZ111" s="41">
        <f>'[51]Marge TER'!S13</f>
        <v>0</v>
      </c>
      <c r="BA111" s="41">
        <f>'[52]Marge TER'!S13</f>
        <v>0</v>
      </c>
      <c r="BB111" s="41">
        <f>'[53]Marge TER'!S13</f>
        <v>0</v>
      </c>
      <c r="BC111" s="41">
        <f>'[54]Marge TER'!S13</f>
        <v>0</v>
      </c>
      <c r="BD111" s="41">
        <f>'[55]Marge TER'!S13</f>
        <v>0</v>
      </c>
      <c r="BE111" s="41">
        <f>'[56]Marge TER'!S13</f>
        <v>1589234.7000000002</v>
      </c>
      <c r="BF111" s="41">
        <f>'[57]Marge TER'!S13</f>
        <v>0</v>
      </c>
      <c r="BG111" s="41">
        <f>'[58]Marge TER'!S13</f>
        <v>47513.612041743792</v>
      </c>
      <c r="BH111" s="41">
        <f>'[59]Marge TER'!S13</f>
        <v>0</v>
      </c>
      <c r="BI111" s="1" t="str">
        <f t="shared" ref="BI111:BI118" si="9">C111</f>
        <v>Construction</v>
      </c>
    </row>
    <row r="112" spans="1:61" x14ac:dyDescent="0.2">
      <c r="A112" s="1" t="s">
        <v>130</v>
      </c>
      <c r="B112" s="41">
        <f t="shared" si="8"/>
        <v>172363.80087658853</v>
      </c>
      <c r="C112" s="1" t="s">
        <v>130</v>
      </c>
      <c r="D112" s="41">
        <f>'[3]Marge TER'!S14</f>
        <v>403.34055383362869</v>
      </c>
      <c r="E112" s="41">
        <f>'[4]Marge TER'!S14</f>
        <v>26048.396011014527</v>
      </c>
      <c r="F112" s="41">
        <f>'[5]Marge TER'!S14</f>
        <v>2395.2613917088843</v>
      </c>
      <c r="G112" s="41">
        <f>'[6]Marge TER'!S14</f>
        <v>0</v>
      </c>
      <c r="H112" s="41">
        <f>'[7]Marge TER'!S14</f>
        <v>28082.630716214975</v>
      </c>
      <c r="I112" s="41">
        <f>'[8]Marge TER'!S14</f>
        <v>1547.050618267727</v>
      </c>
      <c r="K112" s="41">
        <f>'[10]Marge TER'!S14</f>
        <v>19169.043260907849</v>
      </c>
      <c r="L112" s="41">
        <f>'[11]Marge TER'!S14</f>
        <v>119.09064870606873</v>
      </c>
      <c r="M112" s="41">
        <f>'[12]Marge TER'!S14</f>
        <v>1612.691008890672</v>
      </c>
      <c r="N112" s="41">
        <f>'[13]Marge TER'!S14</f>
        <v>0</v>
      </c>
      <c r="O112" s="41">
        <f>'[14]Marge TER'!S14</f>
        <v>3995.2255502471817</v>
      </c>
      <c r="P112" s="41">
        <f>'[15]Marge TER'!S14</f>
        <v>2.7852397681728238</v>
      </c>
      <c r="Q112" s="41">
        <f>'[16]Marge TER'!S14</f>
        <v>216.86673697905957</v>
      </c>
      <c r="R112" s="41">
        <f>'[17]Marge TER'!S14</f>
        <v>1.3187178174756384</v>
      </c>
      <c r="S112" s="41">
        <f>'[18]Marge TER'!S14</f>
        <v>0</v>
      </c>
      <c r="T112" s="41">
        <f>'[19]Marge TER'!S14</f>
        <v>0</v>
      </c>
      <c r="U112" s="41">
        <f>'[20]Marge TER'!S14</f>
        <v>6086.3551637738619</v>
      </c>
      <c r="V112" s="41">
        <f>'[21]Marge TER'!S14</f>
        <v>0</v>
      </c>
      <c r="W112" s="41">
        <f>'[22]Marge TER'!S14</f>
        <v>0</v>
      </c>
      <c r="X112" s="41">
        <f>'[23]Marge TER'!S14</f>
        <v>89.493944452660998</v>
      </c>
      <c r="Y112" s="41">
        <f>'[24]Marge TER'!S14</f>
        <v>0</v>
      </c>
      <c r="Z112" s="41">
        <f>'[25]Marge TER'!S14</f>
        <v>0</v>
      </c>
      <c r="AA112" s="41">
        <f>'[26]Marge TER'!S14</f>
        <v>75597.545773763268</v>
      </c>
      <c r="AC112" s="41">
        <f>'[28]Marge TER'!S14</f>
        <v>0</v>
      </c>
      <c r="AD112" s="41">
        <f>'[29]Marge TER'!S14</f>
        <v>0</v>
      </c>
      <c r="AE112" s="41">
        <f>'[30]Marge TER'!S14</f>
        <v>0</v>
      </c>
      <c r="AF112" s="41">
        <f>'[31]Marge TER'!S14</f>
        <v>0</v>
      </c>
      <c r="AG112" s="41">
        <f>'[32]Marge TER'!S14</f>
        <v>0</v>
      </c>
      <c r="AH112" s="41">
        <f>'[33]Marge TER'!S14</f>
        <v>0</v>
      </c>
      <c r="AI112" s="41">
        <f>'[34]Marge TER'!S14</f>
        <v>0</v>
      </c>
      <c r="AJ112" s="41">
        <f>'[35]Marge TER'!S14</f>
        <v>0</v>
      </c>
      <c r="AK112" s="41">
        <f>'[36]Marge TER'!S14</f>
        <v>0</v>
      </c>
      <c r="AL112" s="41">
        <f>'[37]Marge TER'!S14</f>
        <v>0</v>
      </c>
      <c r="AM112" s="41">
        <f>'[38]Marge TER'!S14</f>
        <v>0</v>
      </c>
      <c r="AN112" s="41">
        <f>'[39]Marge TER'!S14</f>
        <v>0</v>
      </c>
      <c r="AO112" s="41">
        <f>'[40]Marge TER'!S14</f>
        <v>0</v>
      </c>
      <c r="AP112" s="41">
        <f>'[41]Marge TER'!S14</f>
        <v>0</v>
      </c>
      <c r="AQ112" s="41">
        <f>'[42]Marge TER'!S14</f>
        <v>0</v>
      </c>
      <c r="AR112" s="41">
        <f>'[43]Marge TER'!S14</f>
        <v>0</v>
      </c>
      <c r="AS112" s="41">
        <f>'[44]Marge TER'!S14</f>
        <v>0</v>
      </c>
      <c r="AT112" s="41">
        <f>'[45]Marge TER'!S14</f>
        <v>260.25705927775493</v>
      </c>
      <c r="AU112" s="41">
        <f>'[46]Marge TER'!S14</f>
        <v>0</v>
      </c>
      <c r="AV112" s="41">
        <f>'[47]Marge TER'!S14</f>
        <v>0</v>
      </c>
      <c r="AW112" s="41">
        <f>'[48]Marge TER'!S14</f>
        <v>0</v>
      </c>
      <c r="AX112" s="41">
        <f>'[49]Marge TER'!S14</f>
        <v>0</v>
      </c>
      <c r="AY112" s="41">
        <f>'[50]Marge TER'!S14</f>
        <v>0</v>
      </c>
      <c r="AZ112" s="41">
        <f>'[51]Marge TER'!S14</f>
        <v>0</v>
      </c>
      <c r="BA112" s="41">
        <f>'[52]Marge TER'!S14</f>
        <v>0</v>
      </c>
      <c r="BB112" s="41">
        <f>'[53]Marge TER'!S14</f>
        <v>0</v>
      </c>
      <c r="BC112" s="41">
        <f>'[54]Marge TER'!S14</f>
        <v>0</v>
      </c>
      <c r="BD112" s="41">
        <f>'[55]Marge TER'!S14</f>
        <v>0</v>
      </c>
      <c r="BE112" s="41">
        <f>'[56]Marge TER'!S14</f>
        <v>0</v>
      </c>
      <c r="BF112" s="41">
        <f>'[57]Marge TER'!S14</f>
        <v>0</v>
      </c>
      <c r="BG112" s="41">
        <f>'[58]Marge TER'!S14</f>
        <v>6736.4484809647583</v>
      </c>
      <c r="BH112" s="41">
        <f>'[59]Marge TER'!S14</f>
        <v>0</v>
      </c>
      <c r="BI112" s="1" t="str">
        <f t="shared" si="9"/>
        <v>Ameublement</v>
      </c>
    </row>
    <row r="113" spans="1:72" x14ac:dyDescent="0.2">
      <c r="A113" s="1" t="s">
        <v>131</v>
      </c>
      <c r="B113" s="41">
        <f t="shared" si="8"/>
        <v>340881.04883615451</v>
      </c>
      <c r="C113" s="1" t="s">
        <v>131</v>
      </c>
      <c r="D113" s="41">
        <f>'[3]Marge TER'!S15</f>
        <v>992.94597351744972</v>
      </c>
      <c r="E113" s="41">
        <f>'[4]Marge TER'!S15</f>
        <v>0</v>
      </c>
      <c r="F113" s="41">
        <f>'[5]Marge TER'!S15</f>
        <v>20077.817786306401</v>
      </c>
      <c r="G113" s="41">
        <f>'[6]Marge TER'!S15</f>
        <v>0</v>
      </c>
      <c r="H113" s="41">
        <f>'[7]Marge TER'!S15</f>
        <v>67455.829352198125</v>
      </c>
      <c r="I113" s="41">
        <f>'[8]Marge TER'!S15</f>
        <v>3937.2323008591188</v>
      </c>
      <c r="K113" s="41">
        <f>'[10]Marge TER'!S15</f>
        <v>0</v>
      </c>
      <c r="L113" s="41">
        <f>'[11]Marge TER'!S15</f>
        <v>0</v>
      </c>
      <c r="M113" s="41">
        <f>'[12]Marge TER'!S15</f>
        <v>0</v>
      </c>
      <c r="N113" s="41">
        <f>'[13]Marge TER'!S15</f>
        <v>0</v>
      </c>
      <c r="O113" s="41">
        <f>'[14]Marge TER'!S15</f>
        <v>0</v>
      </c>
      <c r="P113" s="41">
        <f>'[15]Marge TER'!S15</f>
        <v>0</v>
      </c>
      <c r="Q113" s="41">
        <f>'[16]Marge TER'!S15</f>
        <v>0</v>
      </c>
      <c r="R113" s="41">
        <f>'[17]Marge TER'!S15</f>
        <v>0</v>
      </c>
      <c r="S113" s="41">
        <f>'[18]Marge TER'!S15</f>
        <v>0</v>
      </c>
      <c r="T113" s="41">
        <f>'[19]Marge TER'!S15</f>
        <v>0</v>
      </c>
      <c r="U113" s="41">
        <f>'[20]Marge TER'!S15</f>
        <v>49274.307293895952</v>
      </c>
      <c r="V113" s="41">
        <f>'[21]Marge TER'!S15</f>
        <v>0</v>
      </c>
      <c r="W113" s="41">
        <f>'[22]Marge TER'!S15</f>
        <v>0</v>
      </c>
      <c r="X113" s="41">
        <f>'[23]Marge TER'!S15</f>
        <v>0</v>
      </c>
      <c r="Y113" s="41">
        <f>'[24]Marge TER'!S15</f>
        <v>0</v>
      </c>
      <c r="Z113" s="41">
        <f>'[25]Marge TER'!S15</f>
        <v>0</v>
      </c>
      <c r="AA113" s="41">
        <f>'[26]Marge TER'!S15</f>
        <v>0</v>
      </c>
      <c r="AC113" s="41">
        <f>'[28]Marge TER'!S15</f>
        <v>0</v>
      </c>
      <c r="AD113" s="41">
        <f>'[29]Marge TER'!S15</f>
        <v>0</v>
      </c>
      <c r="AE113" s="41">
        <f>'[30]Marge TER'!S15</f>
        <v>0</v>
      </c>
      <c r="AF113" s="41">
        <f>'[31]Marge TER'!S15</f>
        <v>0</v>
      </c>
      <c r="AG113" s="41">
        <f>'[32]Marge TER'!S15</f>
        <v>0</v>
      </c>
      <c r="AH113" s="41">
        <f>'[33]Marge TER'!S15</f>
        <v>0</v>
      </c>
      <c r="AI113" s="41">
        <f>'[34]Marge TER'!S15</f>
        <v>0</v>
      </c>
      <c r="AJ113" s="41">
        <f>'[35]Marge TER'!S15</f>
        <v>0</v>
      </c>
      <c r="AK113" s="41">
        <f>'[36]Marge TER'!S15</f>
        <v>0</v>
      </c>
      <c r="AL113" s="41">
        <f>'[37]Marge TER'!S15</f>
        <v>0</v>
      </c>
      <c r="AM113" s="41">
        <f>'[38]Marge TER'!S15</f>
        <v>42880.479839079875</v>
      </c>
      <c r="AN113" s="41">
        <f>'[39]Marge TER'!S15</f>
        <v>100039.73456586518</v>
      </c>
      <c r="AO113" s="41">
        <f>'[40]Marge TER'!S15</f>
        <v>28587.039381943443</v>
      </c>
      <c r="AP113" s="41">
        <f>'[41]Marge TER'!S15</f>
        <v>0</v>
      </c>
      <c r="AQ113" s="41">
        <f>'[42]Marge TER'!S15</f>
        <v>0</v>
      </c>
      <c r="AR113" s="41">
        <f>'[43]Marge TER'!S15</f>
        <v>0</v>
      </c>
      <c r="AS113" s="41">
        <f>'[44]Marge TER'!S15</f>
        <v>0</v>
      </c>
      <c r="AT113" s="41">
        <f>'[45]Marge TER'!S15</f>
        <v>0</v>
      </c>
      <c r="AU113" s="41">
        <f>'[46]Marge TER'!S15</f>
        <v>0</v>
      </c>
      <c r="AV113" s="41">
        <f>'[47]Marge TER'!S15</f>
        <v>0</v>
      </c>
      <c r="AW113" s="41">
        <f>'[48]Marge TER'!S15</f>
        <v>0</v>
      </c>
      <c r="AX113" s="41">
        <f>'[49]Marge TER'!S15</f>
        <v>0</v>
      </c>
      <c r="AY113" s="41">
        <f>'[50]Marge TER'!S15</f>
        <v>0</v>
      </c>
      <c r="AZ113" s="41">
        <f>'[51]Marge TER'!S15</f>
        <v>0</v>
      </c>
      <c r="BA113" s="41">
        <f>'[52]Marge TER'!S15</f>
        <v>0</v>
      </c>
      <c r="BB113" s="41">
        <f>'[53]Marge TER'!S15</f>
        <v>0</v>
      </c>
      <c r="BC113" s="41">
        <f>'[54]Marge TER'!S15</f>
        <v>0</v>
      </c>
      <c r="BD113" s="41">
        <f>'[55]Marge TER'!S15</f>
        <v>0</v>
      </c>
      <c r="BE113" s="41">
        <f>'[56]Marge TER'!S15</f>
        <v>0</v>
      </c>
      <c r="BF113" s="41">
        <f>'[57]Marge TER'!S15</f>
        <v>0</v>
      </c>
      <c r="BG113" s="41">
        <f>'[58]Marge TER'!S15</f>
        <v>27635.662342488962</v>
      </c>
      <c r="BH113" s="41">
        <f>'[59]Marge TER'!S15</f>
        <v>0</v>
      </c>
      <c r="BI113" s="1" t="str">
        <f t="shared" si="9"/>
        <v>Pate &amp; papier &amp; carton</v>
      </c>
    </row>
    <row r="114" spans="1:72" x14ac:dyDescent="0.2">
      <c r="A114" s="1" t="s">
        <v>132</v>
      </c>
      <c r="B114" s="41">
        <f t="shared" si="8"/>
        <v>584194.60347694019</v>
      </c>
      <c r="C114" s="1" t="s">
        <v>132</v>
      </c>
      <c r="D114" s="41">
        <f>'[3]Marge TER'!S16</f>
        <v>2326.6908907139605</v>
      </c>
      <c r="E114" s="41">
        <f>'[4]Marge TER'!S16</f>
        <v>244955.62529818495</v>
      </c>
      <c r="F114" s="41">
        <f>'[5]Marge TER'!S16</f>
        <v>1541.3492818825346</v>
      </c>
      <c r="G114" s="41">
        <f>'[6]Marge TER'!S16</f>
        <v>0</v>
      </c>
      <c r="H114" s="41">
        <f>'[7]Marge TER'!S16</f>
        <v>162084.8450303025</v>
      </c>
      <c r="I114" s="41">
        <f>'[8]Marge TER'!S16</f>
        <v>8917.4367714573018</v>
      </c>
      <c r="K114" s="41">
        <f>'[10]Marge TER'!S16</f>
        <v>0</v>
      </c>
      <c r="L114" s="41">
        <f>'[11]Marge TER'!S16</f>
        <v>1254.0766544710357</v>
      </c>
      <c r="M114" s="41">
        <f>'[12]Marge TER'!S16</f>
        <v>2484.6570902054505</v>
      </c>
      <c r="N114" s="41">
        <f>'[13]Marge TER'!S16</f>
        <v>0</v>
      </c>
      <c r="O114" s="41">
        <f>'[14]Marge TER'!S16</f>
        <v>11293.657883968108</v>
      </c>
      <c r="P114" s="41">
        <f>'[15]Marge TER'!S16</f>
        <v>10001.42298151664</v>
      </c>
      <c r="Q114" s="41">
        <f>'[16]Marge TER'!S16</f>
        <v>3665.4637004792157</v>
      </c>
      <c r="R114" s="41">
        <f>'[17]Marge TER'!S16</f>
        <v>16844.566021724029</v>
      </c>
      <c r="S114" s="41">
        <f>'[18]Marge TER'!S16</f>
        <v>39359.23749210751</v>
      </c>
      <c r="T114" s="41">
        <f>'[19]Marge TER'!S16</f>
        <v>0</v>
      </c>
      <c r="U114" s="41">
        <f>'[20]Marge TER'!S16</f>
        <v>3916.5659303145781</v>
      </c>
      <c r="V114" s="41">
        <f>'[21]Marge TER'!S16</f>
        <v>0</v>
      </c>
      <c r="W114" s="41">
        <f>'[22]Marge TER'!S16</f>
        <v>0</v>
      </c>
      <c r="X114" s="41">
        <f>'[23]Marge TER'!S16</f>
        <v>0</v>
      </c>
      <c r="Y114" s="41">
        <f>'[24]Marge TER'!S16</f>
        <v>0</v>
      </c>
      <c r="Z114" s="41">
        <f>'[25]Marge TER'!S16</f>
        <v>0</v>
      </c>
      <c r="AA114" s="41">
        <f>'[26]Marge TER'!S16</f>
        <v>48646.975772168233</v>
      </c>
      <c r="AC114" s="41">
        <f>'[28]Marge TER'!S16</f>
        <v>0</v>
      </c>
      <c r="AD114" s="41">
        <f>'[29]Marge TER'!S16</f>
        <v>0</v>
      </c>
      <c r="AE114" s="41">
        <f>'[30]Marge TER'!S16</f>
        <v>0</v>
      </c>
      <c r="AF114" s="41">
        <f>'[31]Marge TER'!S16</f>
        <v>0</v>
      </c>
      <c r="AG114" s="41">
        <f>'[32]Marge TER'!S16</f>
        <v>3552.9379401358729</v>
      </c>
      <c r="AH114" s="41">
        <f>'[33]Marge TER'!S16</f>
        <v>340.5811568688045</v>
      </c>
      <c r="AI114" s="41">
        <f>'[34]Marge TER'!S16</f>
        <v>0</v>
      </c>
      <c r="AJ114" s="41">
        <f>'[35]Marge TER'!S16</f>
        <v>0</v>
      </c>
      <c r="AK114" s="41">
        <f>'[36]Marge TER'!S16</f>
        <v>0</v>
      </c>
      <c r="AL114" s="41">
        <f>'[37]Marge TER'!S16</f>
        <v>0</v>
      </c>
      <c r="AM114" s="41">
        <f>'[38]Marge TER'!S16</f>
        <v>0</v>
      </c>
      <c r="AN114" s="41">
        <f>'[39]Marge TER'!S16</f>
        <v>0</v>
      </c>
      <c r="AO114" s="41">
        <f>'[40]Marge TER'!S16</f>
        <v>0</v>
      </c>
      <c r="AP114" s="41">
        <f>'[41]Marge TER'!S16</f>
        <v>0</v>
      </c>
      <c r="AQ114" s="41">
        <f>'[42]Marge TER'!S16</f>
        <v>0</v>
      </c>
      <c r="AR114" s="41">
        <f>'[43]Marge TER'!S16</f>
        <v>0</v>
      </c>
      <c r="AS114" s="41">
        <f>'[44]Marge TER'!S16</f>
        <v>0</v>
      </c>
      <c r="AT114" s="41">
        <f>'[45]Marge TER'!S16</f>
        <v>167.47526295509317</v>
      </c>
      <c r="AU114" s="41">
        <f>'[46]Marge TER'!S16</f>
        <v>0</v>
      </c>
      <c r="AV114" s="41">
        <f>'[47]Marge TER'!S16</f>
        <v>0</v>
      </c>
      <c r="AW114" s="41">
        <f>'[48]Marge TER'!S16</f>
        <v>0</v>
      </c>
      <c r="AX114" s="41">
        <f>'[49]Marge TER'!S16</f>
        <v>0</v>
      </c>
      <c r="AY114" s="41">
        <f>'[50]Marge TER'!S16</f>
        <v>0</v>
      </c>
      <c r="AZ114" s="41">
        <f>'[51]Marge TER'!S16</f>
        <v>0</v>
      </c>
      <c r="BA114" s="41">
        <f>'[52]Marge TER'!S16</f>
        <v>0</v>
      </c>
      <c r="BB114" s="41">
        <f>'[53]Marge TER'!S16</f>
        <v>0</v>
      </c>
      <c r="BC114" s="41">
        <f>'[54]Marge TER'!S16</f>
        <v>0</v>
      </c>
      <c r="BD114" s="41">
        <f>'[55]Marge TER'!S16</f>
        <v>0</v>
      </c>
      <c r="BE114" s="41">
        <f>'[56]Marge TER'!S16</f>
        <v>0</v>
      </c>
      <c r="BF114" s="41">
        <f>'[57]Marge TER'!S16</f>
        <v>0</v>
      </c>
      <c r="BG114" s="41">
        <f>'[58]Marge TER'!S16</f>
        <v>22841.038317484432</v>
      </c>
      <c r="BH114" s="41">
        <f>'[59]Marge TER'!S16</f>
        <v>0</v>
      </c>
      <c r="BI114" s="1" t="str">
        <f t="shared" si="9"/>
        <v>Emballage - tonnellerie</v>
      </c>
    </row>
    <row r="115" spans="1:72" x14ac:dyDescent="0.2">
      <c r="A115" s="1" t="s">
        <v>133</v>
      </c>
      <c r="B115" s="41">
        <f t="shared" si="8"/>
        <v>294892.10071764106</v>
      </c>
      <c r="C115" s="1" t="s">
        <v>133</v>
      </c>
      <c r="D115" s="41">
        <f>'[3]Marge TER'!S17</f>
        <v>2002.3311374747545</v>
      </c>
      <c r="E115" s="41">
        <f>'[4]Marge TER'!S17</f>
        <v>0</v>
      </c>
      <c r="F115" s="41">
        <f>'[5]Marge TER'!S17</f>
        <v>0</v>
      </c>
      <c r="G115" s="41">
        <f>'[6]Marge TER'!S17</f>
        <v>12305.822077246974</v>
      </c>
      <c r="H115" s="41">
        <f>'[7]Marge TER'!S17</f>
        <v>136028.45584600791</v>
      </c>
      <c r="I115" s="41">
        <f>'[8]Marge TER'!S17</f>
        <v>7939.6493281041912</v>
      </c>
      <c r="K115" s="41">
        <f>'[10]Marge TER'!S17</f>
        <v>0</v>
      </c>
      <c r="L115" s="41">
        <f>'[11]Marge TER'!S17</f>
        <v>0</v>
      </c>
      <c r="M115" s="41">
        <f>'[12]Marge TER'!S17</f>
        <v>0</v>
      </c>
      <c r="N115" s="41">
        <f>'[13]Marge TER'!S17</f>
        <v>0</v>
      </c>
      <c r="O115" s="41">
        <f>'[14]Marge TER'!S17</f>
        <v>0</v>
      </c>
      <c r="P115" s="41">
        <f>'[15]Marge TER'!S17</f>
        <v>0</v>
      </c>
      <c r="Q115" s="41">
        <f>'[16]Marge TER'!S17</f>
        <v>0</v>
      </c>
      <c r="R115" s="41">
        <f>'[17]Marge TER'!S17</f>
        <v>0</v>
      </c>
      <c r="S115" s="41">
        <f>'[18]Marge TER'!S17</f>
        <v>0</v>
      </c>
      <c r="T115" s="41">
        <f>'[19]Marge TER'!S17</f>
        <v>0</v>
      </c>
      <c r="U115" s="41">
        <f>'[20]Marge TER'!S17</f>
        <v>0</v>
      </c>
      <c r="V115" s="41">
        <f>'[21]Marge TER'!S17</f>
        <v>57863.313482086247</v>
      </c>
      <c r="W115" s="41">
        <f>'[22]Marge TER'!S17</f>
        <v>0</v>
      </c>
      <c r="X115" s="41">
        <f>'[23]Marge TER'!S17</f>
        <v>0</v>
      </c>
      <c r="Y115" s="41">
        <f>'[24]Marge TER'!S17</f>
        <v>0</v>
      </c>
      <c r="Z115" s="41">
        <f>'[25]Marge TER'!S17</f>
        <v>30364.014025908858</v>
      </c>
      <c r="AA115" s="41">
        <f>'[26]Marge TER'!S17</f>
        <v>0</v>
      </c>
      <c r="AC115" s="41">
        <f>'[28]Marge TER'!S17</f>
        <v>0</v>
      </c>
      <c r="AD115" s="41">
        <f>'[29]Marge TER'!S17</f>
        <v>0</v>
      </c>
      <c r="AE115" s="41">
        <f>'[30]Marge TER'!S17</f>
        <v>0</v>
      </c>
      <c r="AF115" s="41">
        <f>'[31]Marge TER'!S17</f>
        <v>0</v>
      </c>
      <c r="AG115" s="41">
        <f>'[32]Marge TER'!S17</f>
        <v>0</v>
      </c>
      <c r="AH115" s="41">
        <f>'[33]Marge TER'!S17</f>
        <v>0</v>
      </c>
      <c r="AI115" s="41">
        <f>'[34]Marge TER'!S17</f>
        <v>0</v>
      </c>
      <c r="AJ115" s="41">
        <f>'[35]Marge TER'!S17</f>
        <v>0</v>
      </c>
      <c r="AK115" s="41">
        <f>'[36]Marge TER'!S17</f>
        <v>0</v>
      </c>
      <c r="AL115" s="41">
        <f>'[37]Marge TER'!S17</f>
        <v>0</v>
      </c>
      <c r="AM115" s="41">
        <f>'[38]Marge TER'!S17</f>
        <v>0</v>
      </c>
      <c r="AN115" s="41">
        <f>'[39]Marge TER'!S17</f>
        <v>0</v>
      </c>
      <c r="AO115" s="41">
        <f>'[40]Marge TER'!S17</f>
        <v>0</v>
      </c>
      <c r="AP115" s="41">
        <f>'[41]Marge TER'!S17</f>
        <v>0</v>
      </c>
      <c r="AQ115" s="41">
        <f>'[42]Marge TER'!S17</f>
        <v>0</v>
      </c>
      <c r="AR115" s="41">
        <f>'[43]Marge TER'!S17</f>
        <v>0</v>
      </c>
      <c r="AS115" s="41">
        <f>'[44]Marge TER'!S17</f>
        <v>0</v>
      </c>
      <c r="AT115" s="41">
        <f>'[45]Marge TER'!S17</f>
        <v>32541.139268887629</v>
      </c>
      <c r="AU115" s="41">
        <f>'[46]Marge TER'!S17</f>
        <v>0</v>
      </c>
      <c r="AV115" s="41">
        <f>'[47]Marge TER'!S17</f>
        <v>0</v>
      </c>
      <c r="AW115" s="41">
        <f>'[48]Marge TER'!S17</f>
        <v>0</v>
      </c>
      <c r="AX115" s="41">
        <f>'[49]Marge TER'!S17</f>
        <v>0</v>
      </c>
      <c r="AY115" s="41">
        <f>'[50]Marge TER'!S17</f>
        <v>0</v>
      </c>
      <c r="AZ115" s="41">
        <f>'[51]Marge TER'!S17</f>
        <v>0</v>
      </c>
      <c r="BA115" s="41">
        <f>'[52]Marge TER'!S17</f>
        <v>0</v>
      </c>
      <c r="BB115" s="41">
        <f>'[53]Marge TER'!S17</f>
        <v>0</v>
      </c>
      <c r="BC115" s="41">
        <f>'[54]Marge TER'!S17</f>
        <v>0</v>
      </c>
      <c r="BD115" s="41">
        <f>'[55]Marge TER'!S17</f>
        <v>0</v>
      </c>
      <c r="BE115" s="41">
        <f>'[56]Marge TER'!S17</f>
        <v>0</v>
      </c>
      <c r="BF115" s="41">
        <f>'[57]Marge TER'!S17</f>
        <v>0</v>
      </c>
      <c r="BG115" s="41">
        <f>'[58]Marge TER'!S17</f>
        <v>15847.375551924537</v>
      </c>
      <c r="BH115" s="41">
        <f>'[59]Marge TER'!S17</f>
        <v>0</v>
      </c>
      <c r="BI115" s="1" t="str">
        <f t="shared" si="9"/>
        <v>Energie</v>
      </c>
    </row>
    <row r="116" spans="1:72" x14ac:dyDescent="0.2">
      <c r="A116" s="1" t="s">
        <v>134</v>
      </c>
      <c r="B116" s="41">
        <f t="shared" si="8"/>
        <v>2268546.3482097751</v>
      </c>
      <c r="C116" s="1" t="s">
        <v>134</v>
      </c>
      <c r="D116" s="41">
        <f>'[3]Marge TER'!S18</f>
        <v>1087.6213729875535</v>
      </c>
      <c r="E116" s="41">
        <f>'[4]Marge TER'!S18</f>
        <v>117981.04058104673</v>
      </c>
      <c r="F116" s="41">
        <f>'[5]Marge TER'!S18</f>
        <v>6564.4947623862936</v>
      </c>
      <c r="G116" s="41">
        <f>'[6]Marge TER'!S18</f>
        <v>0</v>
      </c>
      <c r="H116" s="41">
        <f>'[7]Marge TER'!S18</f>
        <v>76975.953044805763</v>
      </c>
      <c r="I116" s="41">
        <f>'[8]Marge TER'!S18</f>
        <v>4075.798262985888</v>
      </c>
      <c r="K116" s="41">
        <f>'[10]Marge TER'!S18</f>
        <v>14733.67509421154</v>
      </c>
      <c r="L116" s="41">
        <f>'[11]Marge TER'!S18</f>
        <v>6502.380152327185</v>
      </c>
      <c r="M116" s="41">
        <f>'[12]Marge TER'!S18</f>
        <v>6733.4805016253958</v>
      </c>
      <c r="N116" s="41">
        <f>'[13]Marge TER'!S18</f>
        <v>2579.8520621131811</v>
      </c>
      <c r="O116" s="41">
        <f>'[14]Marge TER'!S18</f>
        <v>6577.2710901696482</v>
      </c>
      <c r="P116" s="41">
        <f>'[15]Marge TER'!S18</f>
        <v>0</v>
      </c>
      <c r="Q116" s="41">
        <f>'[16]Marge TER'!S18</f>
        <v>0</v>
      </c>
      <c r="R116" s="41">
        <f>'[17]Marge TER'!S18</f>
        <v>0</v>
      </c>
      <c r="S116" s="41">
        <f>'[18]Marge TER'!S18</f>
        <v>0</v>
      </c>
      <c r="T116" s="41">
        <f>'[19]Marge TER'!S18</f>
        <v>0</v>
      </c>
      <c r="U116" s="41">
        <f>'[20]Marge TER'!S18</f>
        <v>2211.0500906820225</v>
      </c>
      <c r="V116" s="41">
        <f>'[21]Marge TER'!S18</f>
        <v>0</v>
      </c>
      <c r="W116" s="41">
        <f>'[22]Marge TER'!S18</f>
        <v>0</v>
      </c>
      <c r="X116" s="41">
        <f>'[23]Marge TER'!S18</f>
        <v>0</v>
      </c>
      <c r="Y116" s="41">
        <f>'[24]Marge TER'!S18</f>
        <v>0</v>
      </c>
      <c r="Z116" s="41">
        <f>'[25]Marge TER'!S18</f>
        <v>0</v>
      </c>
      <c r="AA116" s="41">
        <f>'[26]Marge TER'!S18</f>
        <v>0</v>
      </c>
      <c r="AC116" s="41">
        <f>'[28]Marge TER'!S18</f>
        <v>0</v>
      </c>
      <c r="AD116" s="41">
        <f>'[29]Marge TER'!S18</f>
        <v>0</v>
      </c>
      <c r="AE116" s="41">
        <f>'[30]Marge TER'!S18</f>
        <v>0</v>
      </c>
      <c r="AF116" s="41">
        <f>'[31]Marge TER'!S18</f>
        <v>0</v>
      </c>
      <c r="AG116" s="41">
        <f>'[32]Marge TER'!S18</f>
        <v>0</v>
      </c>
      <c r="AH116" s="41">
        <f>'[33]Marge TER'!S18</f>
        <v>0</v>
      </c>
      <c r="AI116" s="41">
        <f>'[34]Marge TER'!S18</f>
        <v>0</v>
      </c>
      <c r="AJ116" s="41">
        <f>'[35]Marge TER'!S18</f>
        <v>0</v>
      </c>
      <c r="AK116" s="41">
        <f>'[36]Marge TER'!S18</f>
        <v>0</v>
      </c>
      <c r="AL116" s="41">
        <f>'[37]Marge TER'!S18</f>
        <v>0</v>
      </c>
      <c r="AM116" s="41">
        <f>'[38]Marge TER'!S18</f>
        <v>0</v>
      </c>
      <c r="AN116" s="41">
        <f>'[39]Marge TER'!S18</f>
        <v>0</v>
      </c>
      <c r="AO116" s="41">
        <f>'[40]Marge TER'!S18</f>
        <v>0</v>
      </c>
      <c r="AP116" s="41">
        <f>'[41]Marge TER'!S18</f>
        <v>0</v>
      </c>
      <c r="AQ116" s="41">
        <f>'[42]Marge TER'!S18</f>
        <v>0</v>
      </c>
      <c r="AR116" s="41">
        <f>'[43]Marge TER'!S18</f>
        <v>0</v>
      </c>
      <c r="AS116" s="41">
        <f>'[44]Marge TER'!S18</f>
        <v>0</v>
      </c>
      <c r="AT116" s="41">
        <f>'[45]Marge TER'!S18</f>
        <v>0</v>
      </c>
      <c r="AU116" s="41">
        <f>'[46]Marge TER'!S18</f>
        <v>0</v>
      </c>
      <c r="AV116" s="41">
        <f>'[47]Marge TER'!S18</f>
        <v>0</v>
      </c>
      <c r="AW116" s="41">
        <f>'[48]Marge TER'!S18</f>
        <v>0</v>
      </c>
      <c r="AX116" s="41">
        <f>'[49]Marge TER'!S18</f>
        <v>0</v>
      </c>
      <c r="AY116" s="41">
        <f>'[50]Marge TER'!S18</f>
        <v>0</v>
      </c>
      <c r="AZ116" s="41">
        <f>'[51]Marge TER'!S18</f>
        <v>0</v>
      </c>
      <c r="BA116" s="41">
        <f>'[52]Marge TER'!S18</f>
        <v>0</v>
      </c>
      <c r="BB116" s="41">
        <f>'[53]Marge TER'!S18</f>
        <v>0</v>
      </c>
      <c r="BC116" s="41">
        <f>'[54]Marge TER'!S18</f>
        <v>0</v>
      </c>
      <c r="BD116" s="41">
        <f>'[55]Marge TER'!S18</f>
        <v>0</v>
      </c>
      <c r="BE116" s="41">
        <f>'[56]Marge TER'!S18</f>
        <v>0</v>
      </c>
      <c r="BF116" s="41">
        <f>'[57]Marge TER'!S18</f>
        <v>2008879.9999999998</v>
      </c>
      <c r="BG116" s="41">
        <f>'[58]Marge TER'!S18</f>
        <v>13643.731194434393</v>
      </c>
      <c r="BH116" s="41">
        <f>'[59]Marge TER'!S18</f>
        <v>0</v>
      </c>
      <c r="BI116" s="1" t="str">
        <f t="shared" si="9"/>
        <v>Autre</v>
      </c>
    </row>
    <row r="117" spans="1:72" x14ac:dyDescent="0.2">
      <c r="A117" s="1" t="s">
        <v>135</v>
      </c>
      <c r="B117" s="41">
        <f t="shared" si="8"/>
        <v>14894817.669813288</v>
      </c>
      <c r="C117" s="1" t="s">
        <v>135</v>
      </c>
      <c r="D117" s="41">
        <f>'[3]Marge TER'!S19</f>
        <v>933.12376890021119</v>
      </c>
      <c r="E117" s="41">
        <f>'[4]Marge TER'!S19</f>
        <v>46034.786128345833</v>
      </c>
      <c r="F117" s="41">
        <f>'[5]Marge TER'!S19</f>
        <v>344.42765217686645</v>
      </c>
      <c r="G117" s="41">
        <f>'[6]Marge TER'!S19</f>
        <v>107887.10240551246</v>
      </c>
      <c r="H117" s="41">
        <f>'[7]Marge TER'!S19</f>
        <v>60897.21016335889</v>
      </c>
      <c r="I117" s="41">
        <f>'[8]Marge TER'!S19</f>
        <v>3891.3323344221653</v>
      </c>
      <c r="K117" s="41">
        <f>'[10]Marge TER'!S19</f>
        <v>19957.363054417347</v>
      </c>
      <c r="L117" s="41">
        <f>'[11]Marge TER'!S19</f>
        <v>414.08893498476203</v>
      </c>
      <c r="M117" s="41">
        <f>'[12]Marge TER'!S19</f>
        <v>766.69785916109117</v>
      </c>
      <c r="N117" s="41">
        <f>'[13]Marge TER'!S19</f>
        <v>742.79357508481178</v>
      </c>
      <c r="O117" s="41">
        <f>'[14]Marge TER'!S19</f>
        <v>17992.001457457856</v>
      </c>
      <c r="P117" s="41">
        <f>'[15]Marge TER'!S19</f>
        <v>22072.244971541622</v>
      </c>
      <c r="Q117" s="41">
        <f>'[16]Marge TER'!S19</f>
        <v>953.14923075524689</v>
      </c>
      <c r="R117" s="41">
        <f>'[17]Marge TER'!S19</f>
        <v>26120.150036680265</v>
      </c>
      <c r="S117" s="41">
        <f>'[18]Marge TER'!S19</f>
        <v>0</v>
      </c>
      <c r="T117" s="41">
        <f>'[19]Marge TER'!S19</f>
        <v>0</v>
      </c>
      <c r="U117" s="41">
        <f>'[20]Marge TER'!S19</f>
        <v>875.19008431792918</v>
      </c>
      <c r="V117" s="41">
        <f>'[21]Marge TER'!S19</f>
        <v>11410.174105902515</v>
      </c>
      <c r="W117" s="41">
        <f>'[22]Marge TER'!S19</f>
        <v>75275.164057534043</v>
      </c>
      <c r="X117" s="41">
        <f>'[23]Marge TER'!S19</f>
        <v>0</v>
      </c>
      <c r="Y117" s="41">
        <f>'[24]Marge TER'!S19</f>
        <v>4111.5395618387884</v>
      </c>
      <c r="Z117" s="41">
        <f>'[25]Marge TER'!S19</f>
        <v>36954.902637993509</v>
      </c>
      <c r="AA117" s="41">
        <f>'[26]Marge TER'!S19</f>
        <v>10870.581929521233</v>
      </c>
      <c r="AC117" s="41">
        <f>'[28]Marge TER'!S19</f>
        <v>7039.4655344370713</v>
      </c>
      <c r="AD117" s="41">
        <f>'[29]Marge TER'!S19</f>
        <v>51664.052415437356</v>
      </c>
      <c r="AE117" s="41">
        <f>'[30]Marge TER'!S19</f>
        <v>23379.921120662049</v>
      </c>
      <c r="AF117" s="41">
        <f>'[31]Marge TER'!S19</f>
        <v>27945.152300460108</v>
      </c>
      <c r="AG117" s="41">
        <f>'[32]Marge TER'!S19</f>
        <v>448090.77896480757</v>
      </c>
      <c r="AH117" s="41">
        <f>'[33]Marge TER'!S19</f>
        <v>94285.69218808919</v>
      </c>
      <c r="AI117" s="41">
        <f>'[34]Marge TER'!S19</f>
        <v>86.054735431117066</v>
      </c>
      <c r="AJ117" s="41">
        <f>'[35]Marge TER'!S19</f>
        <v>53987.212183721094</v>
      </c>
      <c r="AK117" s="41">
        <f>'[36]Marge TER'!S19</f>
        <v>69528.998936356817</v>
      </c>
      <c r="AL117" s="41">
        <f>'[37]Marge TER'!S19</f>
        <v>49111.376022113756</v>
      </c>
      <c r="AM117" s="41">
        <f>'[38]Marge TER'!S19</f>
        <v>0</v>
      </c>
      <c r="AN117" s="41">
        <f>'[39]Marge TER'!S19</f>
        <v>240563.73529869886</v>
      </c>
      <c r="AO117" s="41">
        <f>'[40]Marge TER'!S19</f>
        <v>2202162.5706019076</v>
      </c>
      <c r="AP117" s="41">
        <f>'[41]Marge TER'!S19</f>
        <v>63088.235294117643</v>
      </c>
      <c r="AQ117" s="41">
        <f>'[42]Marge TER'!S19</f>
        <v>696964.88344282738</v>
      </c>
      <c r="AR117" s="41">
        <f>'[43]Marge TER'!S19</f>
        <v>129294.09245176928</v>
      </c>
      <c r="AS117" s="41">
        <f>'[44]Marge TER'!S19</f>
        <v>485021.24086381227</v>
      </c>
      <c r="AT117" s="41">
        <f>'[45]Marge TER'!S19</f>
        <v>33568.092557106429</v>
      </c>
      <c r="AU117" s="41">
        <f>'[46]Marge TER'!S19</f>
        <v>214440.00000000003</v>
      </c>
      <c r="AV117" s="41">
        <f>'[47]Marge TER'!S19</f>
        <v>146577.54186701751</v>
      </c>
      <c r="AW117" s="41">
        <f>'[48]Marge TER'!S19</f>
        <v>32638.711694051482</v>
      </c>
      <c r="AX117" s="41">
        <f>'[49]Marge TER'!S19</f>
        <v>4893033.0525586652</v>
      </c>
      <c r="AY117" s="41">
        <f>'[50]Marge TER'!S19</f>
        <v>498572.47385461134</v>
      </c>
      <c r="AZ117" s="41">
        <f>'[51]Marge TER'!S19</f>
        <v>134220.22380768938</v>
      </c>
      <c r="BA117" s="41">
        <f>'[52]Marge TER'!S19</f>
        <v>2159392.6271444596</v>
      </c>
      <c r="BB117" s="41">
        <f>'[53]Marge TER'!S19</f>
        <v>333728.34357261955</v>
      </c>
      <c r="BC117" s="41">
        <f>'[54]Marge TER'!S19</f>
        <v>95302.353203242514</v>
      </c>
      <c r="BD117" s="41">
        <f>'[55]Marge TER'!S19</f>
        <v>589158.75531415746</v>
      </c>
      <c r="BE117" s="41">
        <f>'[56]Marge TER'!S19</f>
        <v>0</v>
      </c>
      <c r="BF117" s="41">
        <f>'[57]Marge TER'!S19</f>
        <v>0</v>
      </c>
      <c r="BG117" s="41">
        <f>'[58]Marge TER'!S19</f>
        <v>26971.311880580681</v>
      </c>
      <c r="BH117" s="41">
        <f>'[59]Marge TER'!S19</f>
        <v>646496.6960545294</v>
      </c>
      <c r="BI117" s="1" t="str">
        <f t="shared" si="9"/>
        <v>Demande finale</v>
      </c>
    </row>
    <row r="118" spans="1:72" x14ac:dyDescent="0.2">
      <c r="B118" s="41">
        <f>SUM(B110:B117)</f>
        <v>24570582.549253196</v>
      </c>
      <c r="C118" s="1" t="s">
        <v>136</v>
      </c>
      <c r="D118" s="41">
        <f t="shared" ref="D118:I118" si="10">SUM(D110:D117)-D85</f>
        <v>0</v>
      </c>
      <c r="E118" s="41">
        <f t="shared" si="10"/>
        <v>0</v>
      </c>
      <c r="F118" s="41">
        <f t="shared" si="10"/>
        <v>0</v>
      </c>
      <c r="G118" s="41">
        <f t="shared" si="10"/>
        <v>0</v>
      </c>
      <c r="H118" s="41">
        <f t="shared" si="10"/>
        <v>0</v>
      </c>
      <c r="I118" s="41">
        <f t="shared" si="10"/>
        <v>0</v>
      </c>
      <c r="K118" s="41">
        <f t="shared" ref="K118:AA118" si="11">SUM(K110:K117)-K85</f>
        <v>0</v>
      </c>
      <c r="L118" s="41">
        <f t="shared" si="11"/>
        <v>0</v>
      </c>
      <c r="M118" s="41">
        <f t="shared" si="11"/>
        <v>0</v>
      </c>
      <c r="N118" s="41">
        <f t="shared" si="11"/>
        <v>0</v>
      </c>
      <c r="O118" s="41">
        <f t="shared" si="11"/>
        <v>0</v>
      </c>
      <c r="P118" s="41">
        <f t="shared" si="11"/>
        <v>0</v>
      </c>
      <c r="Q118" s="41">
        <f t="shared" si="11"/>
        <v>0</v>
      </c>
      <c r="R118" s="41">
        <f t="shared" si="11"/>
        <v>0</v>
      </c>
      <c r="S118" s="41">
        <f t="shared" si="11"/>
        <v>0</v>
      </c>
      <c r="T118" s="41">
        <f t="shared" si="11"/>
        <v>0</v>
      </c>
      <c r="U118" s="41">
        <f t="shared" si="11"/>
        <v>0</v>
      </c>
      <c r="V118" s="41">
        <f t="shared" si="11"/>
        <v>0</v>
      </c>
      <c r="W118" s="41">
        <f t="shared" si="11"/>
        <v>0</v>
      </c>
      <c r="X118" s="41">
        <f t="shared" si="11"/>
        <v>0</v>
      </c>
      <c r="Y118" s="41">
        <f t="shared" si="11"/>
        <v>0</v>
      </c>
      <c r="Z118" s="41">
        <f t="shared" si="11"/>
        <v>0</v>
      </c>
      <c r="AA118" s="41">
        <f t="shared" si="11"/>
        <v>0</v>
      </c>
      <c r="AC118" s="41">
        <f t="shared" ref="AC118:BH118" si="12">SUM(AC110:AC117)-AC85</f>
        <v>0</v>
      </c>
      <c r="AD118" s="41">
        <f t="shared" si="12"/>
        <v>0</v>
      </c>
      <c r="AE118" s="41">
        <f t="shared" si="12"/>
        <v>0</v>
      </c>
      <c r="AF118" s="41">
        <f t="shared" si="12"/>
        <v>0</v>
      </c>
      <c r="AG118" s="41">
        <f t="shared" si="12"/>
        <v>0</v>
      </c>
      <c r="AH118" s="41">
        <f t="shared" si="12"/>
        <v>0</v>
      </c>
      <c r="AI118" s="41">
        <f t="shared" si="12"/>
        <v>0</v>
      </c>
      <c r="AJ118" s="41">
        <f t="shared" si="12"/>
        <v>0</v>
      </c>
      <c r="AK118" s="41">
        <f t="shared" si="12"/>
        <v>0</v>
      </c>
      <c r="AL118" s="41">
        <f t="shared" si="12"/>
        <v>0</v>
      </c>
      <c r="AM118" s="41">
        <f t="shared" si="12"/>
        <v>0</v>
      </c>
      <c r="AN118" s="41">
        <f t="shared" si="12"/>
        <v>0</v>
      </c>
      <c r="AO118" s="41">
        <f t="shared" si="12"/>
        <v>0</v>
      </c>
      <c r="AP118" s="41">
        <f t="shared" si="12"/>
        <v>0</v>
      </c>
      <c r="AQ118" s="41">
        <f t="shared" si="12"/>
        <v>0</v>
      </c>
      <c r="AR118" s="41">
        <f t="shared" si="12"/>
        <v>0</v>
      </c>
      <c r="AS118" s="41">
        <f t="shared" si="12"/>
        <v>0</v>
      </c>
      <c r="AT118" s="41">
        <f t="shared" si="12"/>
        <v>0</v>
      </c>
      <c r="AU118" s="41">
        <f t="shared" si="12"/>
        <v>0</v>
      </c>
      <c r="AV118" s="41">
        <f t="shared" si="12"/>
        <v>0</v>
      </c>
      <c r="AW118" s="41">
        <f t="shared" si="12"/>
        <v>0</v>
      </c>
      <c r="AX118" s="41">
        <f t="shared" si="12"/>
        <v>0</v>
      </c>
      <c r="AY118" s="41">
        <f t="shared" si="12"/>
        <v>0</v>
      </c>
      <c r="AZ118" s="41">
        <f t="shared" si="12"/>
        <v>0</v>
      </c>
      <c r="BA118" s="41">
        <f t="shared" si="12"/>
        <v>0</v>
      </c>
      <c r="BB118" s="41">
        <f t="shared" si="12"/>
        <v>0</v>
      </c>
      <c r="BC118" s="41">
        <f t="shared" si="12"/>
        <v>0</v>
      </c>
      <c r="BD118" s="41">
        <f t="shared" si="12"/>
        <v>0</v>
      </c>
      <c r="BE118" s="41">
        <f t="shared" si="12"/>
        <v>0</v>
      </c>
      <c r="BF118" s="41">
        <f t="shared" si="12"/>
        <v>0</v>
      </c>
      <c r="BG118" s="41">
        <f t="shared" si="12"/>
        <v>0</v>
      </c>
      <c r="BH118" s="41">
        <f t="shared" si="12"/>
        <v>0</v>
      </c>
      <c r="BI118" s="1" t="str">
        <f t="shared" si="9"/>
        <v>CTRL</v>
      </c>
    </row>
    <row r="119" spans="1:72" x14ac:dyDescent="0.2">
      <c r="B119" s="41">
        <f>$B$85-B118</f>
        <v>1.4999999962747097</v>
      </c>
      <c r="D119" s="41"/>
      <c r="E119" s="41"/>
      <c r="F119" s="41"/>
      <c r="G119" s="41"/>
      <c r="H119" s="41"/>
      <c r="I119" s="41"/>
      <c r="K119" s="41"/>
      <c r="L119" s="41"/>
      <c r="M119" s="41"/>
      <c r="N119" s="41"/>
      <c r="O119" s="41"/>
      <c r="P119" s="41"/>
      <c r="Q119" s="41"/>
      <c r="R119" s="41"/>
      <c r="S119" s="41"/>
      <c r="T119" s="41"/>
      <c r="U119" s="41"/>
      <c r="V119" s="41"/>
      <c r="W119" s="41"/>
      <c r="X119" s="41"/>
      <c r="Y119" s="41"/>
      <c r="Z119" s="41"/>
      <c r="AA119" s="41"/>
      <c r="AC119" s="41"/>
      <c r="AD119" s="41"/>
      <c r="AE119" s="41"/>
      <c r="AF119" s="41"/>
      <c r="AG119" s="41"/>
      <c r="AH119" s="41"/>
      <c r="AI119" s="41"/>
      <c r="AJ119" s="41"/>
      <c r="AK119" s="41"/>
      <c r="AL119" s="41"/>
      <c r="AM119" s="41"/>
      <c r="AN119" s="41"/>
      <c r="AO119" s="41"/>
      <c r="AP119" s="41"/>
      <c r="AQ119" s="41"/>
      <c r="AR119" s="41"/>
      <c r="AS119" s="41"/>
      <c r="AT119" s="41"/>
      <c r="AU119" s="41"/>
      <c r="AV119" s="41"/>
      <c r="AW119" s="41"/>
      <c r="AX119" s="41"/>
      <c r="AY119" s="41"/>
      <c r="AZ119" s="41"/>
      <c r="BA119" s="41"/>
      <c r="BB119" s="41"/>
      <c r="BC119" s="41"/>
      <c r="BD119" s="41"/>
      <c r="BE119" s="41"/>
      <c r="BF119" s="41"/>
      <c r="BG119" s="41"/>
      <c r="BH119" s="41"/>
    </row>
    <row r="120" spans="1:72" x14ac:dyDescent="0.2">
      <c r="A120" s="1" t="s">
        <v>137</v>
      </c>
      <c r="B120" s="41"/>
      <c r="D120" s="41"/>
      <c r="E120" s="41"/>
      <c r="F120" s="41"/>
      <c r="G120" s="41"/>
      <c r="H120" s="41"/>
      <c r="I120" s="41"/>
      <c r="K120" s="41"/>
      <c r="L120" s="41"/>
      <c r="M120" s="41"/>
      <c r="N120" s="41"/>
      <c r="O120" s="41"/>
      <c r="P120" s="41"/>
      <c r="Q120" s="41"/>
      <c r="R120" s="41"/>
      <c r="S120" s="41"/>
      <c r="T120" s="41"/>
      <c r="U120" s="41"/>
      <c r="V120" s="41"/>
      <c r="W120" s="41"/>
      <c r="X120" s="41"/>
      <c r="Y120" s="41"/>
      <c r="Z120" s="41"/>
      <c r="AA120" s="41"/>
      <c r="AC120" s="41"/>
      <c r="AD120" s="41"/>
      <c r="AE120" s="41"/>
      <c r="AF120" s="41"/>
      <c r="AG120" s="41"/>
      <c r="AH120" s="41"/>
      <c r="AI120" s="41"/>
      <c r="AJ120" s="41"/>
      <c r="AK120" s="41"/>
      <c r="AL120" s="41"/>
      <c r="AM120" s="41"/>
      <c r="AN120" s="41"/>
      <c r="AO120" s="41"/>
      <c r="AP120" s="41"/>
      <c r="AQ120" s="41"/>
      <c r="AR120" s="41"/>
      <c r="AS120" s="41"/>
      <c r="AT120" s="41"/>
      <c r="AU120" s="41"/>
      <c r="AV120" s="41"/>
      <c r="AW120" s="41"/>
      <c r="AX120" s="41"/>
      <c r="AY120" s="41"/>
      <c r="AZ120" s="41"/>
      <c r="BA120" s="41"/>
      <c r="BB120" s="41"/>
      <c r="BC120" s="41"/>
      <c r="BD120" s="41"/>
      <c r="BE120" s="41"/>
      <c r="BF120" s="41"/>
      <c r="BG120" s="41"/>
      <c r="BH120" s="41"/>
    </row>
    <row r="121" spans="1:72" ht="18" x14ac:dyDescent="0.2">
      <c r="A121" s="83" t="s">
        <v>128</v>
      </c>
      <c r="D121" s="1" t="s">
        <v>96</v>
      </c>
      <c r="E121" s="1" t="s">
        <v>14</v>
      </c>
      <c r="F121" s="1" t="s">
        <v>15</v>
      </c>
      <c r="G121" s="1" t="s">
        <v>16</v>
      </c>
      <c r="H121" s="1" t="s">
        <v>97</v>
      </c>
      <c r="I121" s="1" t="s">
        <v>18</v>
      </c>
      <c r="J121" s="1" t="s">
        <v>98</v>
      </c>
      <c r="K121" s="1" t="s">
        <v>20</v>
      </c>
      <c r="L121" s="1" t="s">
        <v>21</v>
      </c>
      <c r="M121" s="1" t="s">
        <v>99</v>
      </c>
      <c r="N121" s="1" t="s">
        <v>23</v>
      </c>
      <c r="O121" s="1" t="s">
        <v>24</v>
      </c>
      <c r="P121" s="1" t="s">
        <v>25</v>
      </c>
      <c r="Q121" s="1" t="s">
        <v>100</v>
      </c>
      <c r="R121" s="1" t="s">
        <v>27</v>
      </c>
      <c r="S121" s="1" t="s">
        <v>28</v>
      </c>
      <c r="T121" s="1" t="s">
        <v>101</v>
      </c>
      <c r="U121" s="1" t="s">
        <v>30</v>
      </c>
      <c r="V121" s="1" t="s">
        <v>31</v>
      </c>
      <c r="W121" s="1" t="s">
        <v>32</v>
      </c>
      <c r="X121" s="1" t="s">
        <v>33</v>
      </c>
      <c r="Y121" s="1" t="s">
        <v>102</v>
      </c>
      <c r="Z121" s="1" t="s">
        <v>103</v>
      </c>
      <c r="AA121" s="1" t="s">
        <v>104</v>
      </c>
      <c r="AB121" s="1" t="s">
        <v>105</v>
      </c>
      <c r="AC121" s="1" t="s">
        <v>106</v>
      </c>
      <c r="AD121" s="1" t="s">
        <v>107</v>
      </c>
      <c r="AE121" s="1" t="s">
        <v>40</v>
      </c>
      <c r="AF121" s="1" t="s">
        <v>41</v>
      </c>
      <c r="AG121" s="1" t="s">
        <v>108</v>
      </c>
      <c r="AH121" s="1" t="s">
        <v>43</v>
      </c>
      <c r="AI121" s="1" t="s">
        <v>44</v>
      </c>
      <c r="AJ121" s="1" t="s">
        <v>109</v>
      </c>
      <c r="AK121" s="1" t="s">
        <v>110</v>
      </c>
      <c r="AL121" s="1" t="s">
        <v>111</v>
      </c>
      <c r="AM121" s="1" t="s">
        <v>112</v>
      </c>
      <c r="AN121" s="1" t="s">
        <v>113</v>
      </c>
      <c r="AO121" s="1" t="s">
        <v>114</v>
      </c>
      <c r="AP121" s="1" t="s">
        <v>115</v>
      </c>
      <c r="AQ121" s="1" t="s">
        <v>116</v>
      </c>
      <c r="AR121" s="1" t="s">
        <v>117</v>
      </c>
      <c r="AS121" s="1" t="s">
        <v>118</v>
      </c>
      <c r="AT121" s="1" t="s">
        <v>119</v>
      </c>
      <c r="AU121" s="1" t="s">
        <v>120</v>
      </c>
      <c r="AV121" s="1" t="s">
        <v>57</v>
      </c>
      <c r="AW121" s="1" t="s">
        <v>58</v>
      </c>
      <c r="AX121" s="1" t="s">
        <v>59</v>
      </c>
      <c r="AY121" s="1" t="s">
        <v>60</v>
      </c>
      <c r="AZ121" s="1" t="s">
        <v>61</v>
      </c>
      <c r="BA121" s="1" t="s">
        <v>62</v>
      </c>
      <c r="BB121" s="1" t="s">
        <v>63</v>
      </c>
      <c r="BC121" s="1" t="s">
        <v>64</v>
      </c>
      <c r="BD121" s="1" t="s">
        <v>65</v>
      </c>
      <c r="BE121" s="1" t="s">
        <v>121</v>
      </c>
      <c r="BF121" s="1" t="s">
        <v>122</v>
      </c>
      <c r="BG121" s="1" t="s">
        <v>123</v>
      </c>
      <c r="BH121" s="1" t="s">
        <v>124</v>
      </c>
    </row>
    <row r="122" spans="1:72" x14ac:dyDescent="0.2">
      <c r="A122" s="1" t="s">
        <v>129</v>
      </c>
      <c r="B122" s="41">
        <f>SUM(D122:BH122)</f>
        <v>10071454.066906704</v>
      </c>
      <c r="C122" s="1" t="str">
        <f t="shared" ref="C122:C128" si="13">A122</f>
        <v>Construction</v>
      </c>
      <c r="D122" s="41">
        <f t="shared" ref="D122:F126" si="14">IF(D$102=$BI122,(D$110+D$116+D$117),D111/SUM(D$111:D$116)*(D$110+D$117)+D111)</f>
        <v>3027.7239752776991</v>
      </c>
      <c r="E122" s="41">
        <f t="shared" si="14"/>
        <v>117444.89874428179</v>
      </c>
      <c r="F122" s="41">
        <f t="shared" si="14"/>
        <v>12415.583118007225</v>
      </c>
      <c r="G122" s="41">
        <f>IF(G$102=$BI122,(G$110+G$116+G$117)+G111,G111/SUM(G$111:G$116)*(G$110+G$117)+G111)</f>
        <v>0</v>
      </c>
      <c r="H122" s="41">
        <f>IF(H$102=$BI122,(H$110+H$116+H$117)+H111,H111/SUM(H$111:H$116)*(H$110+H$117)+H111)</f>
        <v>184543.29865165372</v>
      </c>
      <c r="I122" s="41">
        <f>IF(I$102=$BI122,(I$110+I$116+I$117)+I111,I111/SUM(I$111:I$116)*(I$110+I$117)+I111)</f>
        <v>10689.867754891156</v>
      </c>
      <c r="J122" s="41"/>
      <c r="K122" s="41">
        <f t="shared" ref="K122:AA124" si="15">IF(K$102=$BI122,(K$110+K$116+K$117)+K111,K111/SUM(K$111:K$116)*(K$110+K$117)+K111)</f>
        <v>46294.271126273306</v>
      </c>
      <c r="L122" s="41">
        <f t="shared" si="15"/>
        <v>14776.47496097894</v>
      </c>
      <c r="M122" s="41">
        <f t="shared" si="15"/>
        <v>12514.138433132082</v>
      </c>
      <c r="N122" s="41">
        <f t="shared" si="15"/>
        <v>2336.9617869258136</v>
      </c>
      <c r="O122" s="41">
        <f t="shared" si="15"/>
        <v>122268.40207562398</v>
      </c>
      <c r="P122" s="41">
        <f t="shared" si="15"/>
        <v>36067.723999245398</v>
      </c>
      <c r="Q122" s="41">
        <f t="shared" si="15"/>
        <v>20346.00399611473</v>
      </c>
      <c r="R122" s="41">
        <f t="shared" si="15"/>
        <v>19788.050387295378</v>
      </c>
      <c r="S122" s="41">
        <f t="shared" si="15"/>
        <v>0</v>
      </c>
      <c r="T122" s="41">
        <f t="shared" si="15"/>
        <v>11416.660879999998</v>
      </c>
      <c r="U122" s="41">
        <f t="shared" si="15"/>
        <v>7485.4762581671403</v>
      </c>
      <c r="V122" s="41">
        <f t="shared" si="15"/>
        <v>0</v>
      </c>
      <c r="W122" s="41">
        <f t="shared" si="15"/>
        <v>132653.93558921231</v>
      </c>
      <c r="X122" s="41">
        <f t="shared" si="15"/>
        <v>44807.626581814533</v>
      </c>
      <c r="Y122" s="41">
        <f t="shared" si="15"/>
        <v>11573.935876923057</v>
      </c>
      <c r="Z122" s="41">
        <f t="shared" si="15"/>
        <v>0</v>
      </c>
      <c r="AA122" s="41">
        <f t="shared" si="15"/>
        <v>144653.46747989117</v>
      </c>
      <c r="AC122" s="41">
        <f t="shared" ref="AC122:AI127" si="16">IF(AC$102=$BI122,(AC$110+AC$116+AC$117)+AC111,AC111/SUM(AC$111:AC$116)*(AC$110+AC$117)+AC111)</f>
        <v>21212.308600141867</v>
      </c>
      <c r="AD122" s="41">
        <f t="shared" si="16"/>
        <v>217765.43333333329</v>
      </c>
      <c r="AE122" s="41">
        <f t="shared" si="16"/>
        <v>247593.2</v>
      </c>
      <c r="AF122" s="41">
        <f t="shared" si="16"/>
        <v>185752.58000000002</v>
      </c>
      <c r="AG122" s="41">
        <f t="shared" si="16"/>
        <v>0</v>
      </c>
      <c r="AH122" s="41">
        <f t="shared" si="16"/>
        <v>0</v>
      </c>
      <c r="AI122" s="41">
        <f t="shared" si="16"/>
        <v>9589.3121999999985</v>
      </c>
      <c r="AJ122" s="41">
        <f t="shared" ref="AJ122:AY127" si="17">IF(AJ$102=$BI122,(AJ$110+AJ$116+AJ$117)+AJ111,IF(SUM(AJ$111:AJ$116)&lt;&gt;0,AJ111/SUM(AJ$111:AJ$116)*(AJ$110+AJ$117)+AJ111,0))</f>
        <v>56491.25732255535</v>
      </c>
      <c r="AK122" s="41">
        <f t="shared" si="17"/>
        <v>0</v>
      </c>
      <c r="AL122" s="84">
        <f>AL111</f>
        <v>104.89000104889999</v>
      </c>
      <c r="AM122" s="41">
        <f t="shared" ref="AM122:BG122" si="18">IF(AM$102=$BI122,(AM$110+AM$116+AM$117)+AM111,IF(SUM(AM$111:AM$116)&lt;&gt;0,AM111/SUM(AM$111:AM$116)*(AM$110+AM$117)+AM111,0))</f>
        <v>0</v>
      </c>
      <c r="AN122" s="41">
        <f t="shared" si="18"/>
        <v>0</v>
      </c>
      <c r="AO122" s="41">
        <f t="shared" si="18"/>
        <v>0</v>
      </c>
      <c r="AP122" s="41">
        <f t="shared" si="18"/>
        <v>0</v>
      </c>
      <c r="AQ122" s="84">
        <f>AQ111</f>
        <v>10518.863232591793</v>
      </c>
      <c r="AR122" s="41">
        <f t="shared" si="18"/>
        <v>0</v>
      </c>
      <c r="AS122" s="41">
        <f t="shared" si="18"/>
        <v>0</v>
      </c>
      <c r="AT122" s="41">
        <f t="shared" si="18"/>
        <v>643.01497673884978</v>
      </c>
      <c r="AU122" s="41"/>
      <c r="AV122" s="41">
        <f t="shared" si="18"/>
        <v>146577.54186701751</v>
      </c>
      <c r="AW122" s="41">
        <f t="shared" si="18"/>
        <v>32638.711694051482</v>
      </c>
      <c r="AX122" s="41">
        <f t="shared" si="18"/>
        <v>4893033.0525586652</v>
      </c>
      <c r="AY122" s="41">
        <f t="shared" si="18"/>
        <v>498572.47385461134</v>
      </c>
      <c r="AZ122" s="41">
        <f t="shared" si="18"/>
        <v>134220.22380768938</v>
      </c>
      <c r="BA122" s="41">
        <f t="shared" si="18"/>
        <v>2159392.6271444596</v>
      </c>
      <c r="BB122" s="41">
        <f t="shared" si="18"/>
        <v>333728.34357261955</v>
      </c>
      <c r="BC122" s="41">
        <f t="shared" si="18"/>
        <v>95302.353203242514</v>
      </c>
      <c r="BD122" s="41">
        <f t="shared" si="18"/>
        <v>0</v>
      </c>
      <c r="BE122" s="41"/>
      <c r="BF122" s="41">
        <f t="shared" si="18"/>
        <v>0</v>
      </c>
      <c r="BG122" s="41">
        <f t="shared" si="18"/>
        <v>73213.377862225956</v>
      </c>
      <c r="BH122" s="41">
        <f>IF(BH$102=$BI122,(BH$110+BH$116+BH$117)+BH111,IF(SUM(BH$111:BH$116)&lt;&gt;0,BH111/SUM(BH$111:BH$116)*(BH$110+BH$117)+BH111,0))</f>
        <v>0</v>
      </c>
      <c r="BI122" s="1" t="str">
        <f>A122</f>
        <v>Construction</v>
      </c>
    </row>
    <row r="123" spans="1:72" x14ac:dyDescent="0.2">
      <c r="A123" s="1" t="s">
        <v>138</v>
      </c>
      <c r="B123" s="41">
        <f t="shared" ref="B123:B129" si="19">SUM(D123:BH123)</f>
        <v>1360684.0217002609</v>
      </c>
      <c r="C123" s="1" t="str">
        <f t="shared" si="13"/>
        <v>Meuble</v>
      </c>
      <c r="D123" s="41">
        <f t="shared" si="14"/>
        <v>619.6578343514409</v>
      </c>
      <c r="E123" s="41">
        <f t="shared" si="14"/>
        <v>34684.264484041552</v>
      </c>
      <c r="F123" s="41">
        <f t="shared" si="14"/>
        <v>14273.582234174784</v>
      </c>
      <c r="G123" s="41">
        <f t="shared" ref="G123:H127" si="20">IF(G$102=$BI123,(G$110+G$116+G$117)+G112,G112/SUM(G$111:G$116)*(G$110+G$117)+G112)</f>
        <v>0</v>
      </c>
      <c r="H123" s="41">
        <f t="shared" si="20"/>
        <v>38435.782907408924</v>
      </c>
      <c r="I123" s="41">
        <f>IF(I$102=$BI123,(I$110+I$116+I$117)+I112,I112/SUM(I$111:I$116)*(I$110+I$117)+I112)</f>
        <v>2136.2026979339071</v>
      </c>
      <c r="J123" s="41"/>
      <c r="K123" s="41">
        <f t="shared" si="15"/>
        <v>33330.990708825491</v>
      </c>
      <c r="L123" s="41">
        <f t="shared" si="15"/>
        <v>160.60514259764815</v>
      </c>
      <c r="M123" s="41">
        <f t="shared" si="15"/>
        <v>2404.9267204121802</v>
      </c>
      <c r="N123" s="41">
        <f t="shared" si="15"/>
        <v>0</v>
      </c>
      <c r="O123" s="41">
        <f t="shared" si="15"/>
        <v>4824.2071410078161</v>
      </c>
      <c r="P123" s="41">
        <f t="shared" si="15"/>
        <v>5.8579968290113449</v>
      </c>
      <c r="Q123" s="41">
        <f t="shared" si="15"/>
        <v>578.19240061320033</v>
      </c>
      <c r="R123" s="41">
        <f t="shared" si="15"/>
        <v>2.7256825240100588</v>
      </c>
      <c r="S123" s="41">
        <f t="shared" si="15"/>
        <v>0</v>
      </c>
      <c r="T123" s="41">
        <f t="shared" si="15"/>
        <v>0</v>
      </c>
      <c r="U123" s="41">
        <f t="shared" si="15"/>
        <v>8605.6820624032662</v>
      </c>
      <c r="V123" s="41">
        <f t="shared" si="15"/>
        <v>0</v>
      </c>
      <c r="W123" s="41">
        <f t="shared" si="15"/>
        <v>0</v>
      </c>
      <c r="X123" s="41">
        <f t="shared" si="15"/>
        <v>119.71654759496769</v>
      </c>
      <c r="Y123" s="41">
        <f t="shared" si="15"/>
        <v>0</v>
      </c>
      <c r="Z123" s="41">
        <f t="shared" si="15"/>
        <v>0</v>
      </c>
      <c r="AA123" s="41">
        <f t="shared" si="15"/>
        <v>166300.9416398764</v>
      </c>
      <c r="AC123" s="41">
        <f t="shared" si="16"/>
        <v>0</v>
      </c>
      <c r="AD123" s="41">
        <f t="shared" si="16"/>
        <v>0</v>
      </c>
      <c r="AE123" s="41">
        <f t="shared" si="16"/>
        <v>0</v>
      </c>
      <c r="AF123" s="41">
        <f t="shared" si="16"/>
        <v>0</v>
      </c>
      <c r="AG123" s="41">
        <f t="shared" si="16"/>
        <v>0</v>
      </c>
      <c r="AH123" s="41">
        <f t="shared" si="16"/>
        <v>0</v>
      </c>
      <c r="AI123" s="41">
        <f t="shared" si="16"/>
        <v>0</v>
      </c>
      <c r="AJ123" s="41">
        <f t="shared" si="17"/>
        <v>0</v>
      </c>
      <c r="AK123" s="41">
        <f t="shared" si="17"/>
        <v>0</v>
      </c>
      <c r="AL123" s="84">
        <f t="shared" si="17"/>
        <v>0</v>
      </c>
      <c r="AM123" s="41">
        <f t="shared" si="17"/>
        <v>0</v>
      </c>
      <c r="AN123" s="41">
        <f t="shared" si="17"/>
        <v>0</v>
      </c>
      <c r="AO123" s="41">
        <f t="shared" si="17"/>
        <v>0</v>
      </c>
      <c r="AP123" s="41">
        <f t="shared" si="17"/>
        <v>0</v>
      </c>
      <c r="AQ123" s="84">
        <f t="shared" si="17"/>
        <v>1043081.2986874083</v>
      </c>
      <c r="AR123" s="41">
        <f t="shared" si="17"/>
        <v>0</v>
      </c>
      <c r="AS123" s="41">
        <f t="shared" si="17"/>
        <v>0</v>
      </c>
      <c r="AT123" s="41">
        <f t="shared" si="17"/>
        <v>739.24253585610882</v>
      </c>
      <c r="AU123" s="41">
        <f t="shared" si="17"/>
        <v>0</v>
      </c>
      <c r="AV123" s="41">
        <f t="shared" si="17"/>
        <v>0</v>
      </c>
      <c r="AW123" s="41">
        <f t="shared" si="17"/>
        <v>0</v>
      </c>
      <c r="AX123" s="41">
        <f t="shared" si="17"/>
        <v>0</v>
      </c>
      <c r="AY123" s="41">
        <f t="shared" si="17"/>
        <v>0</v>
      </c>
      <c r="AZ123" s="41">
        <f t="shared" ref="AZ123:BG124" si="21">IF(AZ$102=$BI123,(AZ$110+AZ$116+AZ$117)+AZ112,IF(SUM(AZ$111:AZ$116)&lt;&gt;0,AZ112/SUM(AZ$111:AZ$116)*(AZ$110+AZ$117)+AZ112,0))</f>
        <v>0</v>
      </c>
      <c r="BA123" s="41">
        <f t="shared" si="21"/>
        <v>0</v>
      </c>
      <c r="BB123" s="41">
        <f t="shared" si="21"/>
        <v>0</v>
      </c>
      <c r="BC123" s="41">
        <f t="shared" si="21"/>
        <v>0</v>
      </c>
      <c r="BD123" s="41">
        <f t="shared" si="21"/>
        <v>0</v>
      </c>
      <c r="BE123" s="41">
        <f t="shared" si="21"/>
        <v>0</v>
      </c>
      <c r="BF123" s="41">
        <f t="shared" si="21"/>
        <v>0</v>
      </c>
      <c r="BG123" s="41">
        <f t="shared" si="21"/>
        <v>10380.144276401978</v>
      </c>
      <c r="BH123" s="41">
        <f>IF(BH$102=$BI123,(BH$110+BH$116+BH$117)+BH112,IF(SUM(BH$111:BH$116)&lt;&gt;0,BH112/SUM(BH$111:BH$116)*(BH$110+BH$117)+BH112,0))</f>
        <v>0</v>
      </c>
      <c r="BI123" s="1" t="s">
        <v>130</v>
      </c>
    </row>
    <row r="124" spans="1:72" s="85" customFormat="1" x14ac:dyDescent="0.2">
      <c r="A124" s="85" t="s">
        <v>131</v>
      </c>
      <c r="B124" s="86"/>
      <c r="C124" s="85" t="str">
        <f t="shared" si="13"/>
        <v>Pate &amp; papier &amp; carton</v>
      </c>
      <c r="D124" s="86">
        <f t="shared" si="14"/>
        <v>1525.4770335630612</v>
      </c>
      <c r="E124" s="86">
        <f t="shared" si="14"/>
        <v>0</v>
      </c>
      <c r="F124" s="86">
        <f t="shared" si="14"/>
        <v>119645.55695157811</v>
      </c>
      <c r="G124" s="86">
        <f t="shared" si="20"/>
        <v>0</v>
      </c>
      <c r="H124" s="86">
        <f t="shared" si="20"/>
        <v>92324.59875360853</v>
      </c>
      <c r="I124" s="86">
        <f>IF(I$102=$BI124,(I$110+I$116+I$117)+I113,I113/SUM(I$111:I$116)*(I$110+I$117)+I113)</f>
        <v>5436.6199555289822</v>
      </c>
      <c r="J124" s="86"/>
      <c r="K124" s="86">
        <f t="shared" si="15"/>
        <v>0</v>
      </c>
      <c r="L124" s="86">
        <f t="shared" si="15"/>
        <v>0</v>
      </c>
      <c r="M124" s="86">
        <f t="shared" si="15"/>
        <v>0</v>
      </c>
      <c r="N124" s="86">
        <f t="shared" si="15"/>
        <v>0</v>
      </c>
      <c r="O124" s="86">
        <f t="shared" si="15"/>
        <v>0</v>
      </c>
      <c r="P124" s="86">
        <f t="shared" si="15"/>
        <v>0</v>
      </c>
      <c r="Q124" s="86">
        <f t="shared" si="15"/>
        <v>0</v>
      </c>
      <c r="R124" s="86">
        <f t="shared" si="15"/>
        <v>0</v>
      </c>
      <c r="S124" s="86">
        <f t="shared" si="15"/>
        <v>0</v>
      </c>
      <c r="T124" s="86">
        <f t="shared" si="15"/>
        <v>0</v>
      </c>
      <c r="U124" s="86">
        <f t="shared" si="15"/>
        <v>69670.436740254285</v>
      </c>
      <c r="V124" s="86">
        <f t="shared" si="15"/>
        <v>0</v>
      </c>
      <c r="W124" s="86">
        <f t="shared" si="15"/>
        <v>0</v>
      </c>
      <c r="X124" s="86">
        <f t="shared" si="15"/>
        <v>0</v>
      </c>
      <c r="Y124" s="86">
        <f t="shared" si="15"/>
        <v>0</v>
      </c>
      <c r="Z124" s="86">
        <f t="shared" si="15"/>
        <v>0</v>
      </c>
      <c r="AA124" s="86">
        <f t="shared" si="15"/>
        <v>0</v>
      </c>
      <c r="AC124" s="86">
        <f t="shared" si="16"/>
        <v>0</v>
      </c>
      <c r="AD124" s="86">
        <f t="shared" si="16"/>
        <v>0</v>
      </c>
      <c r="AE124" s="86">
        <f t="shared" si="16"/>
        <v>0</v>
      </c>
      <c r="AF124" s="86">
        <f t="shared" si="16"/>
        <v>0</v>
      </c>
      <c r="AG124" s="86">
        <f t="shared" si="16"/>
        <v>0</v>
      </c>
      <c r="AH124" s="86">
        <f t="shared" si="16"/>
        <v>0</v>
      </c>
      <c r="AI124" s="86">
        <f t="shared" si="16"/>
        <v>0</v>
      </c>
      <c r="AJ124" s="86">
        <f t="shared" si="17"/>
        <v>0</v>
      </c>
      <c r="AK124" s="86">
        <f t="shared" si="17"/>
        <v>0</v>
      </c>
      <c r="AL124" s="87">
        <f t="shared" si="17"/>
        <v>0</v>
      </c>
      <c r="AM124" s="86">
        <f t="shared" si="17"/>
        <v>123420</v>
      </c>
      <c r="AN124" s="86">
        <f t="shared" si="17"/>
        <v>1275120.0000000002</v>
      </c>
      <c r="AO124" s="86">
        <f t="shared" si="17"/>
        <v>2882900</v>
      </c>
      <c r="AP124" s="86">
        <f t="shared" si="17"/>
        <v>0</v>
      </c>
      <c r="AQ124" s="87">
        <f t="shared" si="17"/>
        <v>0</v>
      </c>
      <c r="AR124" s="86">
        <f t="shared" si="17"/>
        <v>0</v>
      </c>
      <c r="AS124" s="86">
        <f t="shared" si="17"/>
        <v>0</v>
      </c>
      <c r="AT124" s="86">
        <f t="shared" si="17"/>
        <v>0</v>
      </c>
      <c r="AU124" s="86">
        <f t="shared" si="17"/>
        <v>0</v>
      </c>
      <c r="AV124" s="86">
        <f t="shared" si="17"/>
        <v>0</v>
      </c>
      <c r="AW124" s="86">
        <f t="shared" si="17"/>
        <v>0</v>
      </c>
      <c r="AX124" s="86">
        <f t="shared" si="17"/>
        <v>0</v>
      </c>
      <c r="AY124" s="86">
        <f t="shared" si="17"/>
        <v>0</v>
      </c>
      <c r="AZ124" s="86">
        <f t="shared" si="21"/>
        <v>0</v>
      </c>
      <c r="BA124" s="86">
        <f t="shared" si="21"/>
        <v>0</v>
      </c>
      <c r="BB124" s="86">
        <f t="shared" si="21"/>
        <v>0</v>
      </c>
      <c r="BC124" s="86">
        <f t="shared" si="21"/>
        <v>0</v>
      </c>
      <c r="BD124" s="86">
        <f t="shared" si="21"/>
        <v>0</v>
      </c>
      <c r="BE124" s="86">
        <f t="shared" si="21"/>
        <v>0</v>
      </c>
      <c r="BF124" s="86">
        <f t="shared" si="21"/>
        <v>0</v>
      </c>
      <c r="BG124" s="86">
        <f t="shared" si="21"/>
        <v>42583.590314622517</v>
      </c>
      <c r="BH124" s="86">
        <f>IF(BH$102=$BI124,(BH$110+BH$116+BH$117)+BH113,IF(SUM(BH$111:BH$116)&lt;&gt;0,BH113/SUM(BH$111:BH$116)*(BH$110+BH$117)+BH113,0))</f>
        <v>0</v>
      </c>
      <c r="BI124" s="85" t="str">
        <f t="shared" ref="BI124:BI130" si="22">A124</f>
        <v>Pate &amp; papier &amp; carton</v>
      </c>
      <c r="BQ124" s="88"/>
      <c r="BT124" s="89"/>
    </row>
    <row r="125" spans="1:72" s="15" customFormat="1" x14ac:dyDescent="0.2">
      <c r="A125" s="15" t="s">
        <v>139</v>
      </c>
      <c r="B125" s="84">
        <f>SUM(D125:BH125)</f>
        <v>2484700.9833866074</v>
      </c>
      <c r="C125" s="15" t="str">
        <f t="shared" si="13"/>
        <v>Emballage bois et carton</v>
      </c>
      <c r="D125" s="84">
        <f>IF(D$102=$BI125,(D$110+D$116+D$117),D114/SUM(D$111:D$116)*(D$110+D$117)+D114)+0.54*D124</f>
        <v>4398.2859336500087</v>
      </c>
      <c r="E125" s="84">
        <f t="shared" ref="E125:AN125" si="23">IF(E$102=$BI125,(E$110+E$116+E$117),E114/SUM(E$111:E$116)*(E$110+E$117)+E114)+0.54*E124</f>
        <v>326166.17511126061</v>
      </c>
      <c r="F125" s="84">
        <f t="shared" si="23"/>
        <v>73793.642437691306</v>
      </c>
      <c r="G125" s="84">
        <f t="shared" si="23"/>
        <v>0</v>
      </c>
      <c r="H125" s="84">
        <f t="shared" si="23"/>
        <v>271695.53679610061</v>
      </c>
      <c r="I125" s="84">
        <f t="shared" si="23"/>
        <v>15249.174392587909</v>
      </c>
      <c r="J125" s="86"/>
      <c r="K125" s="84">
        <f t="shared" si="23"/>
        <v>0</v>
      </c>
      <c r="L125" s="84">
        <f t="shared" si="23"/>
        <v>1691.2424452134042</v>
      </c>
      <c r="M125" s="84">
        <f t="shared" si="23"/>
        <v>3705.2468168759733</v>
      </c>
      <c r="N125" s="84">
        <f t="shared" si="23"/>
        <v>0</v>
      </c>
      <c r="O125" s="84">
        <f t="shared" si="23"/>
        <v>13637.0135619921</v>
      </c>
      <c r="P125" s="84">
        <f t="shared" si="23"/>
        <v>21035.282053925592</v>
      </c>
      <c r="Q125" s="84">
        <f t="shared" si="23"/>
        <v>9772.5602637958436</v>
      </c>
      <c r="R125" s="84">
        <f t="shared" si="23"/>
        <v>34816.348593693743</v>
      </c>
      <c r="S125" s="84">
        <f t="shared" si="23"/>
        <v>50082.251831680856</v>
      </c>
      <c r="T125" s="84">
        <f t="shared" si="23"/>
        <v>0</v>
      </c>
      <c r="U125" s="84">
        <f t="shared" si="23"/>
        <v>43159.787131896417</v>
      </c>
      <c r="V125" s="84">
        <f t="shared" si="23"/>
        <v>0</v>
      </c>
      <c r="W125" s="84">
        <f t="shared" si="23"/>
        <v>0</v>
      </c>
      <c r="X125" s="84">
        <f t="shared" si="23"/>
        <v>0</v>
      </c>
      <c r="Y125" s="84">
        <f t="shared" si="23"/>
        <v>0</v>
      </c>
      <c r="Z125" s="84">
        <f t="shared" si="23"/>
        <v>0</v>
      </c>
      <c r="AA125" s="84">
        <f t="shared" si="23"/>
        <v>107014.55710023252</v>
      </c>
      <c r="AB125" s="85"/>
      <c r="AC125" s="84">
        <f t="shared" si="23"/>
        <v>0</v>
      </c>
      <c r="AD125" s="84">
        <f t="shared" si="23"/>
        <v>0</v>
      </c>
      <c r="AE125" s="84">
        <f t="shared" si="23"/>
        <v>0</v>
      </c>
      <c r="AF125" s="84">
        <f t="shared" si="23"/>
        <v>0</v>
      </c>
      <c r="AG125" s="84">
        <f t="shared" si="23"/>
        <v>491409.24885000003</v>
      </c>
      <c r="AH125" s="84">
        <f t="shared" si="23"/>
        <v>203196.60000000003</v>
      </c>
      <c r="AI125" s="84">
        <f t="shared" si="23"/>
        <v>0</v>
      </c>
      <c r="AJ125" s="84"/>
      <c r="AK125" s="84"/>
      <c r="AL125" s="84">
        <f t="shared" si="23"/>
        <v>0</v>
      </c>
      <c r="AM125" s="84">
        <f t="shared" si="23"/>
        <v>66646.8</v>
      </c>
      <c r="AN125" s="84">
        <f t="shared" si="23"/>
        <v>688564.80000000016</v>
      </c>
      <c r="AO125" s="84">
        <f t="shared" ref="AO125:BF125" si="24">IF(AO$102=$BI125,(AO$110+AO$116+AO$117)+AO114,IF(SUM(AO$111:AO$116)&lt;&gt;0,AO114/SUM(AO$111:AO$116)*(AO$110+AO$117)+AO114,0))</f>
        <v>0</v>
      </c>
      <c r="AP125" s="84">
        <f t="shared" si="24"/>
        <v>0</v>
      </c>
      <c r="AQ125" s="84">
        <f t="shared" si="24"/>
        <v>0</v>
      </c>
      <c r="AR125" s="84">
        <f t="shared" si="24"/>
        <v>0</v>
      </c>
      <c r="AS125" s="84">
        <f t="shared" si="24"/>
        <v>0</v>
      </c>
      <c r="AT125" s="84">
        <f t="shared" si="24"/>
        <v>475.70213243654268</v>
      </c>
      <c r="AU125" s="84">
        <f t="shared" si="24"/>
        <v>0</v>
      </c>
      <c r="AV125" s="84">
        <f t="shared" si="24"/>
        <v>0</v>
      </c>
      <c r="AW125" s="84">
        <f t="shared" si="24"/>
        <v>0</v>
      </c>
      <c r="AX125" s="84">
        <f t="shared" si="24"/>
        <v>0</v>
      </c>
      <c r="AY125" s="84">
        <f t="shared" si="24"/>
        <v>0</v>
      </c>
      <c r="AZ125" s="84">
        <f t="shared" si="24"/>
        <v>0</v>
      </c>
      <c r="BA125" s="84">
        <f t="shared" si="24"/>
        <v>0</v>
      </c>
      <c r="BB125" s="84">
        <f t="shared" si="24"/>
        <v>0</v>
      </c>
      <c r="BC125" s="84">
        <f t="shared" si="24"/>
        <v>0</v>
      </c>
      <c r="BD125" s="84">
        <f t="shared" si="24"/>
        <v>0</v>
      </c>
      <c r="BE125" s="84">
        <f t="shared" si="24"/>
        <v>0</v>
      </c>
      <c r="BF125" s="84">
        <f t="shared" si="24"/>
        <v>0</v>
      </c>
      <c r="BG125" s="84">
        <f>IF(BG$102=$BI125,(BG$110+BG$116+BG$117)+BG114,IF(SUM(BG$111:BG$116)&lt;&gt;0,BG114/SUM(BG$111:BG$116)*(BG$110+BG$117)+BG114,0))+0.54*BG124</f>
        <v>58190.727933573551</v>
      </c>
      <c r="BH125" s="84">
        <f>IF(BH$102=$BI125,(BH$110+BH$116+BH$117)+BH114,IF(SUM(BH$111:BH$116)&lt;&gt;0,BH114/SUM(BH$111:BH$116)*(BH$110+BH$117)+BH114,0))</f>
        <v>0</v>
      </c>
      <c r="BI125" s="15" t="str">
        <f t="shared" si="22"/>
        <v>Emballage bois et carton</v>
      </c>
      <c r="BQ125" s="90"/>
      <c r="BT125" s="91"/>
    </row>
    <row r="126" spans="1:72" x14ac:dyDescent="0.2">
      <c r="A126" s="1" t="s">
        <v>133</v>
      </c>
      <c r="B126" s="41">
        <f t="shared" si="19"/>
        <v>1737168.8383891098</v>
      </c>
      <c r="C126" s="1" t="str">
        <f t="shared" si="13"/>
        <v>Energie</v>
      </c>
      <c r="D126" s="41">
        <f t="shared" si="14"/>
        <v>3076.2098294084672</v>
      </c>
      <c r="E126" s="41">
        <f t="shared" si="14"/>
        <v>0</v>
      </c>
      <c r="F126" s="41">
        <f t="shared" si="14"/>
        <v>0</v>
      </c>
      <c r="G126" s="41">
        <f t="shared" si="20"/>
        <v>131061.84250570802</v>
      </c>
      <c r="H126" s="41">
        <f t="shared" si="20"/>
        <v>186177.72141654638</v>
      </c>
      <c r="I126" s="41">
        <f>IF(I$102=$BI126,(I$110+I$116+I$117)+I115,I115/SUM(I$111:I$116)*(I$110+I$117)+I115)</f>
        <v>10963.248464576191</v>
      </c>
      <c r="J126" s="86"/>
      <c r="K126" s="41">
        <f t="shared" ref="K126:AA127" si="25">IF(K$102=$BI126,(K$110+K$116+K$117)+K115,K115/SUM(K$111:K$116)*(K$110+K$117)+K115)</f>
        <v>0</v>
      </c>
      <c r="L126" s="41">
        <f t="shared" si="25"/>
        <v>0</v>
      </c>
      <c r="M126" s="41">
        <f t="shared" si="25"/>
        <v>0</v>
      </c>
      <c r="N126" s="41">
        <f t="shared" si="25"/>
        <v>0</v>
      </c>
      <c r="O126" s="41">
        <f t="shared" si="25"/>
        <v>0</v>
      </c>
      <c r="P126" s="41">
        <f t="shared" si="25"/>
        <v>0</v>
      </c>
      <c r="Q126" s="41">
        <f t="shared" si="25"/>
        <v>0</v>
      </c>
      <c r="R126" s="41">
        <f t="shared" si="25"/>
        <v>0</v>
      </c>
      <c r="S126" s="41">
        <f t="shared" si="25"/>
        <v>0</v>
      </c>
      <c r="T126" s="41">
        <f t="shared" si="25"/>
        <v>0</v>
      </c>
      <c r="U126" s="41">
        <f t="shared" si="25"/>
        <v>0</v>
      </c>
      <c r="V126" s="41">
        <f t="shared" si="25"/>
        <v>137936.45400000003</v>
      </c>
      <c r="W126" s="41">
        <f t="shared" si="25"/>
        <v>0</v>
      </c>
      <c r="X126" s="41">
        <f t="shared" si="25"/>
        <v>0</v>
      </c>
      <c r="Y126" s="41">
        <f t="shared" si="25"/>
        <v>0</v>
      </c>
      <c r="Z126" s="41">
        <f t="shared" si="25"/>
        <v>76923.360365673259</v>
      </c>
      <c r="AA126" s="41">
        <f t="shared" si="25"/>
        <v>0</v>
      </c>
      <c r="AB126" s="85"/>
      <c r="AC126" s="41">
        <f t="shared" si="16"/>
        <v>0</v>
      </c>
      <c r="AD126" s="41">
        <f t="shared" si="16"/>
        <v>0</v>
      </c>
      <c r="AE126" s="41">
        <f t="shared" si="16"/>
        <v>0</v>
      </c>
      <c r="AF126" s="41">
        <f t="shared" si="16"/>
        <v>0</v>
      </c>
      <c r="AG126" s="41">
        <f t="shared" si="16"/>
        <v>0</v>
      </c>
      <c r="AH126" s="41">
        <f t="shared" si="16"/>
        <v>0</v>
      </c>
      <c r="AI126" s="41">
        <f t="shared" si="16"/>
        <v>0</v>
      </c>
      <c r="AJ126" s="41">
        <f t="shared" si="17"/>
        <v>0</v>
      </c>
      <c r="AK126" s="41">
        <f t="shared" si="17"/>
        <v>0</v>
      </c>
      <c r="AL126" s="84">
        <f t="shared" si="17"/>
        <v>0</v>
      </c>
      <c r="AM126" s="41">
        <f t="shared" si="17"/>
        <v>0</v>
      </c>
      <c r="AN126" s="41">
        <f t="shared" si="17"/>
        <v>0</v>
      </c>
      <c r="AO126" s="41">
        <f t="shared" si="17"/>
        <v>0</v>
      </c>
      <c r="AP126" s="41">
        <f t="shared" si="17"/>
        <v>0</v>
      </c>
      <c r="AQ126" s="84">
        <f t="shared" si="17"/>
        <v>0</v>
      </c>
      <c r="AR126" s="41">
        <f t="shared" si="17"/>
        <v>0</v>
      </c>
      <c r="AS126" s="41">
        <f t="shared" si="17"/>
        <v>485021.24086381227</v>
      </c>
      <c r="AT126" s="41">
        <f t="shared" si="17"/>
        <v>92430.9003549685</v>
      </c>
      <c r="AU126" s="41">
        <f t="shared" si="17"/>
        <v>0</v>
      </c>
      <c r="AV126" s="41">
        <f t="shared" si="17"/>
        <v>0</v>
      </c>
      <c r="AW126" s="41">
        <f t="shared" si="17"/>
        <v>0</v>
      </c>
      <c r="AX126" s="41">
        <f t="shared" si="17"/>
        <v>0</v>
      </c>
      <c r="AY126" s="41">
        <f t="shared" si="17"/>
        <v>0</v>
      </c>
      <c r="AZ126" s="41">
        <f t="shared" ref="AZ126:BG127" si="26">IF(AZ$102=$BI126,(AZ$110+AZ$116+AZ$117)+AZ115,IF(SUM(AZ$111:AZ$116)&lt;&gt;0,AZ115/SUM(AZ$111:AZ$116)*(AZ$110+AZ$117)+AZ115,0))</f>
        <v>0</v>
      </c>
      <c r="BA126" s="41">
        <f t="shared" si="26"/>
        <v>0</v>
      </c>
      <c r="BB126" s="41">
        <f t="shared" si="26"/>
        <v>0</v>
      </c>
      <c r="BC126" s="41">
        <f t="shared" si="26"/>
        <v>0</v>
      </c>
      <c r="BD126" s="41">
        <f t="shared" si="26"/>
        <v>589158.75531415746</v>
      </c>
      <c r="BE126" s="41">
        <f t="shared" si="26"/>
        <v>0</v>
      </c>
      <c r="BF126" s="41">
        <f t="shared" si="26"/>
        <v>0</v>
      </c>
      <c r="BG126" s="41">
        <f t="shared" si="26"/>
        <v>24419.105274259229</v>
      </c>
      <c r="BH126" s="41">
        <f>IF(BH$102=$BI126,(BH$110+BH$116+BH$117)+BH115,IF(SUM(BH$111:BH$116)&lt;&gt;0,BH115/SUM(BH$111:BH$116)*(BH$110+BH$117)+BH115,0))</f>
        <v>0</v>
      </c>
      <c r="BI126" s="1" t="str">
        <f t="shared" si="22"/>
        <v>Energie</v>
      </c>
    </row>
    <row r="127" spans="1:72" x14ac:dyDescent="0.2">
      <c r="A127" s="1" t="s">
        <v>140</v>
      </c>
      <c r="B127" s="41">
        <f>SUM(D127:BH127)</f>
        <v>4457523.2428159872</v>
      </c>
      <c r="C127" s="1" t="str">
        <f t="shared" si="13"/>
        <v>Produits de consommation courante</v>
      </c>
      <c r="D127" s="41">
        <f>IF(D$102=$BI127,(D$110+D$116+D$117),D116/SUM(D$111:D$116)*(D$110+D$117)+D116)+0.46*D124</f>
        <v>2372.6476328991689</v>
      </c>
      <c r="E127" s="41">
        <f>IF(E$102=$BI127,(E$110+E$116+E$117),E116/SUM(E$111:E$116)*(E$110+E$117)+E116)+0.46*E124</f>
        <v>157095.49309236283</v>
      </c>
      <c r="F127" s="41">
        <f>IF(F$102=$BI127,(F$110+F$116+F$117),F116/SUM(F$111:F$116)*(F$110+F$117)+F116)+0.46*F124</f>
        <v>94155.382329030777</v>
      </c>
      <c r="G127" s="41">
        <f t="shared" si="20"/>
        <v>0</v>
      </c>
      <c r="H127" s="41">
        <f>IF(H$102=$BI127,(H$110+H$116+H$117)+H116,H116/SUM(H$111:H$116)*(H$110+H$117)+H116)+0.46*H124</f>
        <v>147823.7977121367</v>
      </c>
      <c r="I127" s="41">
        <f>IF(I$102=$BI127,(I$110+I$116+I$117)+I116,I116/SUM(I$111:I$116)*(I$110+I$117)+I116)+0.46*I124</f>
        <v>8128.8001687433234</v>
      </c>
      <c r="J127" s="86"/>
      <c r="K127" s="41">
        <f t="shared" si="25"/>
        <v>25618.805330441952</v>
      </c>
      <c r="L127" s="41">
        <f t="shared" si="25"/>
        <v>8769.0822321921514</v>
      </c>
      <c r="M127" s="41">
        <f t="shared" si="25"/>
        <v>10041.308031395567</v>
      </c>
      <c r="N127" s="41">
        <f t="shared" si="25"/>
        <v>3655.0189857998921</v>
      </c>
      <c r="O127" s="41">
        <f t="shared" si="25"/>
        <v>7942.00922137614</v>
      </c>
      <c r="P127" s="41">
        <f t="shared" si="25"/>
        <v>0</v>
      </c>
      <c r="Q127" s="41">
        <f t="shared" si="25"/>
        <v>0</v>
      </c>
      <c r="R127" s="41">
        <f t="shared" si="25"/>
        <v>0</v>
      </c>
      <c r="S127" s="41">
        <f t="shared" si="25"/>
        <v>0</v>
      </c>
      <c r="T127" s="41">
        <f t="shared" si="25"/>
        <v>0</v>
      </c>
      <c r="U127" s="41">
        <f>IF(U$102=$BI127,(U$110+U$116+U$117)+U116,U116/SUM(U$111:U$116)*(U$110+U$117)+U116)+0.46*U124</f>
        <v>35174.6716475332</v>
      </c>
      <c r="V127" s="41">
        <f t="shared" si="25"/>
        <v>0</v>
      </c>
      <c r="W127" s="41">
        <f t="shared" si="25"/>
        <v>0</v>
      </c>
      <c r="X127" s="41">
        <f t="shared" si="25"/>
        <v>0</v>
      </c>
      <c r="Y127" s="41">
        <f t="shared" si="25"/>
        <v>0</v>
      </c>
      <c r="Z127" s="41">
        <f t="shared" si="25"/>
        <v>0</v>
      </c>
      <c r="AA127" s="41">
        <f t="shared" si="25"/>
        <v>0</v>
      </c>
      <c r="AC127" s="41">
        <f t="shared" si="16"/>
        <v>0</v>
      </c>
      <c r="AD127" s="41">
        <f t="shared" ref="AD127:AI127" si="27">IF(AD$102=$BI127,(AD$110+AD$116+AD$117)+AD116,AD116/SUM(AD$111:AD$116)*(AD$110+AD$117)+AD116)</f>
        <v>0</v>
      </c>
      <c r="AE127" s="41">
        <f t="shared" si="27"/>
        <v>0</v>
      </c>
      <c r="AF127" s="41">
        <f t="shared" si="27"/>
        <v>0</v>
      </c>
      <c r="AG127" s="41">
        <f t="shared" si="27"/>
        <v>0</v>
      </c>
      <c r="AH127" s="41">
        <f t="shared" si="27"/>
        <v>0</v>
      </c>
      <c r="AI127" s="41">
        <f t="shared" si="27"/>
        <v>0</v>
      </c>
      <c r="AJ127" s="41">
        <f t="shared" si="17"/>
        <v>0</v>
      </c>
      <c r="AK127" s="41">
        <f t="shared" si="17"/>
        <v>96066.28</v>
      </c>
      <c r="AL127" s="84">
        <f t="shared" si="17"/>
        <v>62829.109998951099</v>
      </c>
      <c r="AM127" s="41">
        <f>IF(AM$102=$BI127,(AM$110+AM$116+AM$117)+AM116,IF(SUM(AM$111:AM$116)&lt;&gt;0,AM116/SUM(AM$111:AM$116)*(AM$110+AM$117)+AM116,0))+0.46*AM124</f>
        <v>56773.200000000004</v>
      </c>
      <c r="AN127" s="41">
        <f>IF(AN$102=$BI127,(AN$110+AN$116+AN$117)+AN116,IF(SUM(AN$111:AN$116)&lt;&gt;0,AN116/SUM(AN$111:AN$116)*(AN$110+AN$117)+AN116,0))+0.46*AN124</f>
        <v>586555.20000000019</v>
      </c>
      <c r="AO127" s="41">
        <f>AO124</f>
        <v>2882900</v>
      </c>
      <c r="AP127" s="41">
        <f t="shared" si="17"/>
        <v>63088.235294117643</v>
      </c>
      <c r="AQ127" s="84">
        <f t="shared" si="17"/>
        <v>0</v>
      </c>
      <c r="AR127" s="41">
        <f t="shared" si="17"/>
        <v>167922.22382000001</v>
      </c>
      <c r="AS127" s="41">
        <f t="shared" si="17"/>
        <v>0</v>
      </c>
      <c r="AT127" s="41">
        <f t="shared" si="17"/>
        <v>0</v>
      </c>
      <c r="AU127" s="41">
        <f t="shared" si="17"/>
        <v>0</v>
      </c>
      <c r="AV127" s="41">
        <f t="shared" si="17"/>
        <v>0</v>
      </c>
      <c r="AW127" s="41">
        <f t="shared" si="17"/>
        <v>0</v>
      </c>
      <c r="AX127" s="41">
        <f t="shared" si="17"/>
        <v>0</v>
      </c>
      <c r="AY127" s="41">
        <f t="shared" si="17"/>
        <v>0</v>
      </c>
      <c r="AZ127" s="41">
        <f t="shared" si="26"/>
        <v>0</v>
      </c>
      <c r="BA127" s="41">
        <f t="shared" si="26"/>
        <v>0</v>
      </c>
      <c r="BB127" s="41">
        <f t="shared" si="26"/>
        <v>0</v>
      </c>
      <c r="BC127" s="41">
        <f t="shared" si="26"/>
        <v>0</v>
      </c>
      <c r="BD127" s="41">
        <f t="shared" si="26"/>
        <v>0</v>
      </c>
      <c r="BE127" s="41">
        <f t="shared" si="26"/>
        <v>0</v>
      </c>
      <c r="BF127" s="41"/>
      <c r="BG127" s="41">
        <f>IF(BG$102=$BI127,(BG$110+BG$116+BG$117)+BG116,IF(SUM(BG$111:BG$116)&lt;&gt;0,BG116/SUM(BG$111:BG$116)*(BG$110+BG$117)+BG116,0))+0.46*BG124</f>
        <v>40611.977319006852</v>
      </c>
      <c r="BH127" s="41"/>
      <c r="BI127" s="1" t="s">
        <v>134</v>
      </c>
      <c r="BJ127"/>
    </row>
    <row r="128" spans="1:72" x14ac:dyDescent="0.2">
      <c r="A128" s="1" t="s">
        <v>141</v>
      </c>
      <c r="B128" s="41">
        <f>SUM(D128:BH128)</f>
        <v>4459051.3960545296</v>
      </c>
      <c r="C128" s="1" t="str">
        <f t="shared" si="13"/>
        <v>Commerces et services</v>
      </c>
      <c r="D128" s="41"/>
      <c r="E128" s="41"/>
      <c r="F128" s="41"/>
      <c r="G128" s="41"/>
      <c r="H128" s="41"/>
      <c r="I128" s="41"/>
      <c r="J128" s="86"/>
      <c r="K128" s="41"/>
      <c r="L128" s="41"/>
      <c r="M128" s="41"/>
      <c r="N128" s="41"/>
      <c r="O128" s="41"/>
      <c r="P128" s="41"/>
      <c r="Q128" s="41"/>
      <c r="R128" s="41"/>
      <c r="S128" s="41"/>
      <c r="T128" s="41"/>
      <c r="U128" s="41"/>
      <c r="V128" s="41"/>
      <c r="W128" s="41"/>
      <c r="X128" s="41"/>
      <c r="Y128" s="41"/>
      <c r="Z128" s="41"/>
      <c r="AA128" s="41"/>
      <c r="AC128" s="41"/>
      <c r="AD128" s="41"/>
      <c r="AE128" s="41"/>
      <c r="AF128" s="41"/>
      <c r="AG128" s="41"/>
      <c r="AH128" s="41"/>
      <c r="AI128" s="41"/>
      <c r="AJ128" s="41"/>
      <c r="AK128" s="41"/>
      <c r="AL128" s="84"/>
      <c r="AM128" s="41"/>
      <c r="AN128" s="41"/>
      <c r="AO128" s="41"/>
      <c r="AP128" s="41"/>
      <c r="AQ128" s="84"/>
      <c r="AR128" s="41"/>
      <c r="AS128" s="41"/>
      <c r="AT128" s="41"/>
      <c r="AU128" s="41">
        <f>AU117</f>
        <v>214440.00000000003</v>
      </c>
      <c r="AV128" s="41"/>
      <c r="AW128" s="41"/>
      <c r="AX128" s="41"/>
      <c r="AY128" s="41"/>
      <c r="AZ128" s="41"/>
      <c r="BA128" s="41"/>
      <c r="BB128" s="41"/>
      <c r="BC128" s="41"/>
      <c r="BD128" s="41"/>
      <c r="BE128" s="41">
        <f>BE111</f>
        <v>1589234.7000000002</v>
      </c>
      <c r="BF128" s="41">
        <f>BF116</f>
        <v>2008879.9999999998</v>
      </c>
      <c r="BG128" s="41"/>
      <c r="BH128" s="41">
        <f>BH117</f>
        <v>646496.6960545294</v>
      </c>
      <c r="BJ128"/>
    </row>
    <row r="129" spans="1:72" x14ac:dyDescent="0.2">
      <c r="A129" s="1" t="s">
        <v>136</v>
      </c>
      <c r="B129" s="41">
        <f t="shared" si="19"/>
        <v>-1.5000000001564331</v>
      </c>
      <c r="D129" s="41">
        <f>SUM(D122:D127)-D85-D124</f>
        <v>0</v>
      </c>
      <c r="E129" s="41">
        <f t="shared" ref="E129:P129" si="28">SUM(E122:E127)-E85-E124</f>
        <v>1.1641532182693481E-10</v>
      </c>
      <c r="F129" s="41">
        <f t="shared" si="28"/>
        <v>0</v>
      </c>
      <c r="G129" s="41">
        <f t="shared" si="28"/>
        <v>0</v>
      </c>
      <c r="H129" s="41">
        <f t="shared" si="28"/>
        <v>-4.6566128730773926E-10</v>
      </c>
      <c r="I129" s="41">
        <f t="shared" si="28"/>
        <v>0</v>
      </c>
      <c r="J129" s="41">
        <f t="shared" si="28"/>
        <v>-1</v>
      </c>
      <c r="K129" s="41">
        <f t="shared" si="28"/>
        <v>-2.9103830456733704E-11</v>
      </c>
      <c r="L129" s="41">
        <f t="shared" si="28"/>
        <v>0</v>
      </c>
      <c r="M129" s="41">
        <f t="shared" si="28"/>
        <v>0</v>
      </c>
      <c r="N129" s="41">
        <f t="shared" si="28"/>
        <v>0</v>
      </c>
      <c r="O129" s="41">
        <f t="shared" si="28"/>
        <v>2.9103830456733704E-11</v>
      </c>
      <c r="P129" s="41">
        <f t="shared" si="28"/>
        <v>-7.2759576141834259E-12</v>
      </c>
      <c r="Q129" s="41">
        <f t="shared" ref="Q129:AT129" si="29">SUM(Q122:Q127)-Q85-Q124</f>
        <v>-3.637978807091713E-12</v>
      </c>
      <c r="R129" s="41">
        <f t="shared" si="29"/>
        <v>-7.2759576141834259E-12</v>
      </c>
      <c r="S129" s="41">
        <f t="shared" si="29"/>
        <v>0</v>
      </c>
      <c r="T129" s="41">
        <f t="shared" si="29"/>
        <v>0</v>
      </c>
      <c r="U129" s="41">
        <f t="shared" si="29"/>
        <v>0</v>
      </c>
      <c r="V129" s="41">
        <f t="shared" si="29"/>
        <v>2.9103830456733704E-11</v>
      </c>
      <c r="W129" s="41">
        <f t="shared" si="29"/>
        <v>-2.9103830456733704E-11</v>
      </c>
      <c r="X129" s="41">
        <f t="shared" si="29"/>
        <v>7.2759576141834259E-12</v>
      </c>
      <c r="Y129" s="41">
        <f t="shared" si="29"/>
        <v>1.8189894035458565E-12</v>
      </c>
      <c r="Z129" s="41">
        <f t="shared" si="29"/>
        <v>0</v>
      </c>
      <c r="AA129" s="41">
        <f t="shared" si="29"/>
        <v>1.1641532182693481E-10</v>
      </c>
      <c r="AB129" s="41">
        <f t="shared" si="29"/>
        <v>-0.5</v>
      </c>
      <c r="AC129" s="41">
        <f t="shared" si="29"/>
        <v>0</v>
      </c>
      <c r="AD129" s="41">
        <f t="shared" si="29"/>
        <v>-2.9103830456733704E-11</v>
      </c>
      <c r="AE129" s="41">
        <f t="shared" si="29"/>
        <v>0</v>
      </c>
      <c r="AF129" s="41">
        <f t="shared" si="29"/>
        <v>2.9103830456733704E-11</v>
      </c>
      <c r="AG129" s="41">
        <f t="shared" si="29"/>
        <v>5.8207660913467407E-11</v>
      </c>
      <c r="AH129" s="41">
        <f t="shared" si="29"/>
        <v>2.9103830456733704E-11</v>
      </c>
      <c r="AI129" s="41">
        <f t="shared" si="29"/>
        <v>-1.8189894035458565E-12</v>
      </c>
      <c r="AJ129" s="41">
        <f t="shared" si="29"/>
        <v>0</v>
      </c>
      <c r="AK129" s="41">
        <f t="shared" si="29"/>
        <v>0</v>
      </c>
      <c r="AL129" s="41">
        <f t="shared" si="29"/>
        <v>0</v>
      </c>
      <c r="AM129" s="41">
        <f t="shared" si="29"/>
        <v>0</v>
      </c>
      <c r="AN129" s="41">
        <f t="shared" si="29"/>
        <v>0</v>
      </c>
      <c r="AO129" s="41">
        <f t="shared" si="29"/>
        <v>0</v>
      </c>
      <c r="AP129" s="41">
        <f t="shared" si="29"/>
        <v>0</v>
      </c>
      <c r="AQ129" s="41">
        <f t="shared" si="29"/>
        <v>0</v>
      </c>
      <c r="AR129" s="41">
        <f t="shared" si="29"/>
        <v>0</v>
      </c>
      <c r="AS129" s="41">
        <f t="shared" si="29"/>
        <v>0</v>
      </c>
      <c r="AT129" s="41">
        <f t="shared" si="29"/>
        <v>0</v>
      </c>
      <c r="AU129" s="41">
        <f>SUM(AU122:AU128)-AU85-AU124</f>
        <v>0</v>
      </c>
      <c r="AV129" s="41">
        <f t="shared" ref="AV129:BD129" si="30">SUM(AV122:AV127)-AV85-AV124</f>
        <v>0</v>
      </c>
      <c r="AW129" s="41">
        <f t="shared" si="30"/>
        <v>0</v>
      </c>
      <c r="AX129" s="41">
        <f t="shared" si="30"/>
        <v>0</v>
      </c>
      <c r="AY129" s="41">
        <f t="shared" si="30"/>
        <v>0</v>
      </c>
      <c r="AZ129" s="41">
        <f t="shared" si="30"/>
        <v>0</v>
      </c>
      <c r="BA129" s="41">
        <f t="shared" si="30"/>
        <v>0</v>
      </c>
      <c r="BB129" s="41">
        <f t="shared" si="30"/>
        <v>0</v>
      </c>
      <c r="BC129" s="41">
        <f t="shared" si="30"/>
        <v>0</v>
      </c>
      <c r="BD129" s="41">
        <f t="shared" si="30"/>
        <v>0</v>
      </c>
      <c r="BE129" s="41">
        <f>SUM(BE122:BE128)-BE85-BE124</f>
        <v>2.3283064365386963E-10</v>
      </c>
      <c r="BF129" s="41">
        <f>SUM(BF122:BF128)-BF85-BF124</f>
        <v>-2.3283064365386963E-10</v>
      </c>
      <c r="BG129" s="41">
        <f>SUM(BG122:BG128)-BG85-BG124</f>
        <v>0</v>
      </c>
      <c r="BH129" s="41">
        <f>SUM(BH122:BH128)-BH85-BH124</f>
        <v>0</v>
      </c>
      <c r="BI129" s="1" t="str">
        <f t="shared" si="22"/>
        <v>CTRL</v>
      </c>
    </row>
    <row r="130" spans="1:72" x14ac:dyDescent="0.2">
      <c r="B130" s="41">
        <f>SUM(B122:B129)</f>
        <v>24570581.049253199</v>
      </c>
      <c r="D130"/>
      <c r="E130"/>
      <c r="F130"/>
      <c r="G130"/>
      <c r="H130"/>
      <c r="I130"/>
      <c r="K130"/>
      <c r="L130"/>
      <c r="M130"/>
      <c r="N130"/>
      <c r="O130"/>
      <c r="P130"/>
      <c r="Q130"/>
      <c r="R130"/>
      <c r="S130"/>
      <c r="T130"/>
      <c r="U130"/>
      <c r="V130"/>
      <c r="W130"/>
      <c r="X130"/>
      <c r="Y130"/>
      <c r="Z130"/>
      <c r="AA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s="1">
        <f t="shared" si="22"/>
        <v>0</v>
      </c>
    </row>
    <row r="131" spans="1:72" s="92" customFormat="1" x14ac:dyDescent="0.2">
      <c r="B131" s="41">
        <f>$B$85-B130</f>
        <v>2.9999999925494194</v>
      </c>
      <c r="C131" s="93"/>
      <c r="D131"/>
      <c r="E131"/>
      <c r="F131"/>
      <c r="G131"/>
      <c r="H131"/>
      <c r="I131"/>
      <c r="J131"/>
      <c r="K131"/>
      <c r="L131"/>
      <c r="M131"/>
      <c r="N131"/>
      <c r="O131"/>
      <c r="P131"/>
      <c r="Q131"/>
      <c r="R131"/>
      <c r="S131"/>
      <c r="T131"/>
      <c r="U131"/>
      <c r="V131"/>
      <c r="W131"/>
      <c r="X131"/>
      <c r="Y131"/>
      <c r="Z131"/>
      <c r="AA131"/>
      <c r="AB131" s="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Q131" s="94"/>
      <c r="BT131" s="95"/>
    </row>
    <row r="132" spans="1:72" x14ac:dyDescent="0.2">
      <c r="A132" s="1" t="s">
        <v>142</v>
      </c>
      <c r="B132" s="41" t="s">
        <v>143</v>
      </c>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C132" s="41"/>
      <c r="AD132" s="41"/>
      <c r="AE132" s="41"/>
      <c r="AF132" s="41"/>
      <c r="AG132" s="41"/>
      <c r="AH132" s="41"/>
      <c r="AI132" s="41"/>
      <c r="AJ132" s="41"/>
      <c r="AK132" s="41"/>
      <c r="AL132" s="41"/>
      <c r="AM132" s="41" t="s">
        <v>144</v>
      </c>
      <c r="AN132" s="41">
        <f>AM127+AN127+AO127</f>
        <v>3526228.4000000004</v>
      </c>
      <c r="AO132" s="40">
        <f>AN132/AA134</f>
        <v>0.79107347464381306</v>
      </c>
      <c r="AP132" s="41"/>
      <c r="AQ132" s="41"/>
      <c r="AR132" s="41"/>
      <c r="AS132" s="41"/>
      <c r="AT132"/>
      <c r="AU132"/>
      <c r="AV132"/>
      <c r="AW132"/>
      <c r="AX132" s="41"/>
      <c r="AY132" s="41"/>
      <c r="AZ132" s="41"/>
      <c r="BA132" s="41"/>
      <c r="BB132" s="41"/>
      <c r="BC132" s="41"/>
      <c r="BD132" s="41"/>
      <c r="BE132" s="41"/>
      <c r="BF132" s="41"/>
      <c r="BG132" s="41"/>
      <c r="BH132" s="41"/>
    </row>
    <row r="133" spans="1:72" x14ac:dyDescent="0.2">
      <c r="D133" s="41"/>
      <c r="E133" s="41"/>
      <c r="F133" s="41"/>
      <c r="G133" s="41"/>
      <c r="H133" s="41"/>
      <c r="I133" s="41"/>
      <c r="J133" s="41"/>
      <c r="K133" s="41"/>
      <c r="L133" s="41"/>
      <c r="M133" s="41"/>
      <c r="N133" s="41"/>
      <c r="O133" s="41"/>
      <c r="P133" s="41"/>
      <c r="Q133" s="41"/>
      <c r="R133" s="41"/>
      <c r="S133" s="41"/>
      <c r="T133" s="41"/>
      <c r="U133" s="41"/>
      <c r="V133" s="96" t="s">
        <v>145</v>
      </c>
      <c r="W133" s="41" t="s">
        <v>129</v>
      </c>
      <c r="X133" s="41" t="s">
        <v>138</v>
      </c>
      <c r="Y133" s="41" t="s">
        <v>139</v>
      </c>
      <c r="Z133" s="41" t="s">
        <v>133</v>
      </c>
      <c r="AA133" s="1" t="s">
        <v>140</v>
      </c>
      <c r="AB133" s="1" t="s">
        <v>146</v>
      </c>
      <c r="AD133" s="41"/>
      <c r="AE133" s="41"/>
      <c r="AF133" s="41"/>
      <c r="AG133" s="41"/>
      <c r="AH133" s="41"/>
      <c r="AI133" s="41"/>
      <c r="AJ133" s="41"/>
      <c r="AK133" s="41"/>
      <c r="AL133" s="41"/>
      <c r="AM133" s="41"/>
      <c r="AN133" s="41"/>
      <c r="AO133" s="41"/>
      <c r="AP133" s="41"/>
      <c r="AQ133" s="41"/>
      <c r="AR133" s="41"/>
      <c r="AS133"/>
      <c r="AT133"/>
      <c r="AU133"/>
      <c r="AV133"/>
      <c r="AW133" s="41"/>
      <c r="AX133" s="41"/>
      <c r="AY133" s="41"/>
      <c r="AZ133" s="41"/>
      <c r="BA133" s="41"/>
      <c r="BB133" s="41"/>
      <c r="BC133" s="41"/>
      <c r="BD133" s="41"/>
      <c r="BE133" s="41"/>
      <c r="BF133" s="41"/>
      <c r="BG133" s="41"/>
      <c r="BP133" s="10"/>
      <c r="BQ133" s="1"/>
      <c r="BS133"/>
      <c r="BT133" s="1"/>
    </row>
    <row r="134" spans="1:72" x14ac:dyDescent="0.2">
      <c r="A134" s="1" t="s">
        <v>129</v>
      </c>
      <c r="B134" s="41">
        <f>B122</f>
        <v>10071454.066906704</v>
      </c>
      <c r="C134" s="41"/>
      <c r="D134" s="41"/>
      <c r="E134" s="41"/>
      <c r="F134" s="41"/>
      <c r="G134" s="41"/>
      <c r="H134" s="41"/>
      <c r="I134" s="41"/>
      <c r="J134" s="41"/>
      <c r="K134" s="41"/>
      <c r="L134" s="41"/>
      <c r="M134" s="41"/>
      <c r="N134" s="41"/>
      <c r="O134" s="41"/>
      <c r="P134" s="41"/>
      <c r="Q134" s="41"/>
      <c r="R134" s="41"/>
      <c r="S134" s="41"/>
      <c r="U134" s="41"/>
      <c r="V134" s="97" t="s">
        <v>147</v>
      </c>
      <c r="W134" s="41">
        <f>SUMIF($D$103:$BH$103,V134,D122:BH122)</f>
        <v>1777988.7392043457</v>
      </c>
      <c r="X134" s="41">
        <f>SUMIF($D$103:$BH$103,V134,D123:BH123)</f>
        <v>1360684.0217002609</v>
      </c>
      <c r="Y134" s="41">
        <f>SUMIF($D$103:$BH$103,V134,D125:BH125)</f>
        <v>2484700.9833866074</v>
      </c>
      <c r="Z134" s="41">
        <f>SUMIF($D$103:$BH$103,V134,D126:BH126)</f>
        <v>1148010.0830749525</v>
      </c>
      <c r="AA134" s="41">
        <f>SUMIF($D$103:$BH$103,V134,D127:BH127)</f>
        <v>4457523.2428159872</v>
      </c>
      <c r="AB134" s="41">
        <f>SUMIF($D$103:$BH$103,V134,D128:BH128)</f>
        <v>0</v>
      </c>
      <c r="AC134" s="41">
        <f>SUM(W134:AB134)</f>
        <v>11228907.070182154</v>
      </c>
      <c r="AD134" s="40">
        <f>AA134/AC134</f>
        <v>0.39696857538813685</v>
      </c>
      <c r="AE134" s="41"/>
      <c r="AF134" s="41"/>
      <c r="AG134" s="41"/>
      <c r="AH134" s="41"/>
      <c r="AI134" s="41"/>
      <c r="AJ134" s="41"/>
      <c r="AK134" s="41"/>
      <c r="AL134" s="41"/>
      <c r="AM134" s="41"/>
      <c r="AN134" s="41"/>
      <c r="AO134" s="41"/>
      <c r="AP134" s="41"/>
      <c r="AQ134" s="41"/>
      <c r="AR134" s="41"/>
      <c r="AS134"/>
      <c r="AT134"/>
      <c r="AU134"/>
      <c r="AV134"/>
      <c r="AW134" s="41"/>
      <c r="AX134" s="41"/>
      <c r="AY134" s="41"/>
      <c r="AZ134" s="41"/>
      <c r="BA134" s="41"/>
      <c r="BB134" s="41"/>
      <c r="BC134" s="41"/>
      <c r="BD134" s="41"/>
      <c r="BE134" s="41"/>
      <c r="BF134" s="41"/>
      <c r="BG134" s="41"/>
      <c r="BP134" s="10"/>
      <c r="BQ134" s="1"/>
      <c r="BS134"/>
      <c r="BT134" s="1"/>
    </row>
    <row r="135" spans="1:72" x14ac:dyDescent="0.2">
      <c r="A135" s="1" t="s">
        <v>138</v>
      </c>
      <c r="B135" s="41">
        <f>B123</f>
        <v>1360684.0217002609</v>
      </c>
      <c r="C135" s="41"/>
      <c r="D135" s="41"/>
      <c r="E135" s="41"/>
      <c r="F135" s="41"/>
      <c r="G135" s="41"/>
      <c r="H135" s="41"/>
      <c r="I135" s="41"/>
      <c r="J135" s="41"/>
      <c r="K135" s="41"/>
      <c r="L135" s="41"/>
      <c r="M135" s="41"/>
      <c r="N135" s="41"/>
      <c r="O135" s="41"/>
      <c r="P135" s="41"/>
      <c r="Q135" s="41"/>
      <c r="R135" s="41"/>
      <c r="S135" s="41"/>
      <c r="U135" s="41"/>
      <c r="V135" s="97" t="s">
        <v>148</v>
      </c>
      <c r="W135" s="41">
        <f>SUMIF($D$103:$BH$103,V135,D122:BH122)</f>
        <v>8293465.3277023574</v>
      </c>
      <c r="X135" s="41">
        <f>SUMIF($D$103:$BH$103,V135,D123:BH123)</f>
        <v>0</v>
      </c>
      <c r="Y135" s="41">
        <f>SUMIF($D$103:$BH$103,V135,D125:BH125)</f>
        <v>0</v>
      </c>
      <c r="Z135" s="41">
        <f>SUMIF($D$103:$BH$103,V135,D126:BH126)</f>
        <v>589158.75531415746</v>
      </c>
      <c r="AA135" s="41">
        <f>SUMIF($D$103:$BH$103,V135,D127:BH127)</f>
        <v>0</v>
      </c>
      <c r="AB135" s="41">
        <f>SUMIF($D$103:$BH$103,V135,D128:BH128)</f>
        <v>0</v>
      </c>
      <c r="AC135" s="41">
        <f>SUM(W135:AB135)</f>
        <v>8882624.0830165148</v>
      </c>
      <c r="AD135" s="41"/>
      <c r="AE135" s="41"/>
      <c r="AF135" s="41"/>
      <c r="AG135" s="41"/>
      <c r="AH135" s="41"/>
      <c r="AI135" s="41"/>
      <c r="AJ135" s="41"/>
      <c r="AK135" s="41"/>
      <c r="AL135" s="41"/>
      <c r="AM135" s="41"/>
      <c r="AN135" s="41"/>
      <c r="AO135" s="41"/>
      <c r="AP135" s="41"/>
      <c r="AQ135" s="41"/>
      <c r="AR135" s="41"/>
      <c r="AS135"/>
      <c r="AT135"/>
      <c r="AU135"/>
      <c r="AV135"/>
      <c r="AW135" s="41"/>
      <c r="AX135" s="41"/>
      <c r="AY135" s="41"/>
      <c r="AZ135" s="41"/>
      <c r="BA135" s="41"/>
      <c r="BB135" s="41"/>
      <c r="BC135" s="41"/>
      <c r="BD135" s="41"/>
      <c r="BE135" s="41"/>
      <c r="BF135" s="41"/>
      <c r="BG135" s="41"/>
      <c r="BP135" s="10"/>
      <c r="BQ135" s="1"/>
      <c r="BS135"/>
      <c r="BT135" s="1"/>
    </row>
    <row r="136" spans="1:72" x14ac:dyDescent="0.2">
      <c r="A136" s="1" t="s">
        <v>139</v>
      </c>
      <c r="B136" s="41">
        <f>B125</f>
        <v>2484700.9833866074</v>
      </c>
      <c r="C136" s="41"/>
      <c r="D136" s="41"/>
      <c r="E136" s="41"/>
      <c r="F136" s="41"/>
      <c r="G136" s="41"/>
      <c r="H136" s="41"/>
      <c r="I136" s="41"/>
      <c r="J136" s="41"/>
      <c r="K136" s="41"/>
      <c r="L136" s="41"/>
      <c r="M136" s="41"/>
      <c r="N136" s="41"/>
      <c r="O136" s="41"/>
      <c r="P136" s="41"/>
      <c r="Q136" s="41"/>
      <c r="R136" s="41"/>
      <c r="S136" s="41"/>
      <c r="U136" s="41"/>
      <c r="V136" s="97" t="s">
        <v>141</v>
      </c>
      <c r="W136" s="41">
        <f>SUMIF($D$103:$BH$103,V136,D122:BH122)</f>
        <v>0</v>
      </c>
      <c r="X136" s="41">
        <f>SUMIF($D$103:$BH$103,V136,D123:BH123)</f>
        <v>0</v>
      </c>
      <c r="Y136" s="41">
        <f>SUMIF($D$103:$BH$103,V136,D125:BH125)</f>
        <v>0</v>
      </c>
      <c r="Z136" s="41">
        <f>SUMIF($D$103:$BH$103,V136,D126:BH126)</f>
        <v>0</v>
      </c>
      <c r="AA136" s="41">
        <f>SUMIF($D$103:$BH$103,V136,D127:BH127)</f>
        <v>0</v>
      </c>
      <c r="AB136" s="41">
        <f>SUMIF($D$103:$BH$103,V136,D128:BH128)</f>
        <v>4459051.3960545296</v>
      </c>
      <c r="AC136" s="41">
        <f>SUM(W136:AB136)</f>
        <v>4459051.3960545296</v>
      </c>
      <c r="AD136" s="41"/>
      <c r="AE136" s="41"/>
      <c r="AF136" s="41"/>
      <c r="AG136" s="41"/>
      <c r="AH136" s="41"/>
      <c r="AI136" s="41"/>
      <c r="AJ136" s="41"/>
      <c r="AK136" s="41"/>
      <c r="AL136" s="41"/>
      <c r="AM136" s="41"/>
      <c r="AN136" s="41"/>
      <c r="AO136" s="41"/>
      <c r="AP136" s="41"/>
      <c r="AQ136" s="41"/>
      <c r="AR136" s="41"/>
      <c r="AS136"/>
      <c r="AT136"/>
      <c r="AU136"/>
      <c r="AV136"/>
      <c r="AW136" s="41"/>
      <c r="AX136" s="41"/>
      <c r="AY136" s="41"/>
      <c r="AZ136" s="41"/>
      <c r="BA136" s="41"/>
      <c r="BB136" s="41"/>
      <c r="BC136" s="41"/>
      <c r="BD136" s="41"/>
      <c r="BE136" s="41"/>
      <c r="BF136" s="41"/>
      <c r="BG136" s="41"/>
      <c r="BP136" s="10"/>
      <c r="BQ136" s="1"/>
      <c r="BS136"/>
      <c r="BT136" s="1"/>
    </row>
    <row r="137" spans="1:72" x14ac:dyDescent="0.2">
      <c r="A137" s="1" t="str">
        <f>A126</f>
        <v>Energie</v>
      </c>
      <c r="B137" s="41">
        <f>B126</f>
        <v>1737168.8383891098</v>
      </c>
      <c r="C137" s="41"/>
      <c r="D137" s="41"/>
      <c r="E137" s="41"/>
      <c r="F137" s="41"/>
      <c r="G137" s="41"/>
      <c r="H137" s="41"/>
      <c r="I137" s="41"/>
      <c r="J137" s="41"/>
      <c r="K137" s="41"/>
      <c r="L137" s="41"/>
      <c r="M137" s="41"/>
      <c r="N137" s="41"/>
      <c r="O137" s="41"/>
      <c r="P137" s="41"/>
      <c r="Q137" s="41"/>
      <c r="R137" s="41"/>
      <c r="S137" s="41"/>
      <c r="T137" s="41"/>
      <c r="U137" s="41"/>
      <c r="V137" s="41"/>
      <c r="W137" s="41">
        <f>SUM(W$134:W$136)-B134</f>
        <v>0</v>
      </c>
      <c r="X137" s="41">
        <f>SUM(X$134:X$136)-B135</f>
        <v>0</v>
      </c>
      <c r="Y137" s="41">
        <f>SUM(Y$134:Y$136)-B136</f>
        <v>0</v>
      </c>
      <c r="Z137" s="41">
        <f>SUM(Z$134:Z$136)-B137</f>
        <v>0</v>
      </c>
      <c r="AA137" s="41">
        <f>SUM(AA$134:AA$136)-B138</f>
        <v>0</v>
      </c>
      <c r="AB137" s="41">
        <f>SUM(AB$134:AB$136)-B139</f>
        <v>4459051.3960545296</v>
      </c>
      <c r="AC137" s="41">
        <f>SUM(AC$134:AC$136)</f>
        <v>24570582.549253196</v>
      </c>
      <c r="AD137" s="41"/>
      <c r="AE137" s="41"/>
      <c r="AF137" s="41"/>
      <c r="AG137" s="41"/>
      <c r="AH137" s="41"/>
      <c r="AI137" s="41"/>
      <c r="AJ137" s="41"/>
      <c r="AK137" s="41"/>
      <c r="AL137" s="41"/>
      <c r="AM137" s="41"/>
      <c r="AN137" s="41"/>
      <c r="AO137" s="41"/>
      <c r="AP137" s="41"/>
      <c r="AQ137" s="41"/>
      <c r="AR137" s="41"/>
      <c r="AS137"/>
      <c r="AT137"/>
      <c r="AU137"/>
      <c r="AV137"/>
      <c r="AW137" s="41"/>
      <c r="AX137" s="41"/>
      <c r="AY137" s="41"/>
      <c r="AZ137" s="41"/>
      <c r="BA137" s="41"/>
      <c r="BB137" s="41"/>
      <c r="BC137" s="41"/>
      <c r="BD137" s="41"/>
      <c r="BE137" s="41"/>
      <c r="BF137" s="41"/>
      <c r="BG137" s="41"/>
      <c r="BP137" s="10"/>
      <c r="BQ137" s="1"/>
      <c r="BS137"/>
      <c r="BT137" s="1"/>
    </row>
    <row r="138" spans="1:72" x14ac:dyDescent="0.2">
      <c r="A138" s="1" t="s">
        <v>140</v>
      </c>
      <c r="B138" s="41">
        <f>B127</f>
        <v>4457523.2428159872</v>
      </c>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C138" s="41"/>
      <c r="AD138" s="41"/>
      <c r="AE138" s="41"/>
      <c r="AF138" s="41"/>
      <c r="AG138" s="41"/>
      <c r="AH138" s="41"/>
      <c r="AI138" s="41"/>
      <c r="AJ138" s="41"/>
      <c r="AK138" s="41"/>
      <c r="AL138" s="41"/>
      <c r="AM138" s="41"/>
      <c r="AN138" s="41"/>
      <c r="AO138" s="41"/>
      <c r="AP138" s="41"/>
      <c r="AQ138" s="41"/>
      <c r="AR138" s="41"/>
      <c r="AS138" s="41"/>
      <c r="AT138"/>
      <c r="AU138"/>
      <c r="AV138"/>
      <c r="AW138"/>
      <c r="AX138" s="41"/>
      <c r="AY138" s="41"/>
      <c r="AZ138" s="41"/>
      <c r="BA138" s="41"/>
      <c r="BB138" s="41"/>
      <c r="BC138" s="41"/>
      <c r="BD138" s="41"/>
      <c r="BE138" s="41"/>
      <c r="BF138" s="41"/>
      <c r="BG138" s="41"/>
      <c r="BH138" s="41"/>
    </row>
    <row r="139" spans="1:72" x14ac:dyDescent="0.2">
      <c r="B139" s="41"/>
      <c r="C139" s="41" t="s">
        <v>149</v>
      </c>
      <c r="D139" s="41">
        <f>SUM(B134:B138)</f>
        <v>20111531.153198671</v>
      </c>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C139" s="41"/>
      <c r="AD139" s="41"/>
      <c r="AE139" s="41"/>
      <c r="AF139" s="41"/>
      <c r="AG139" s="41"/>
      <c r="AH139" s="41"/>
      <c r="AI139" s="41"/>
      <c r="AJ139" s="41"/>
      <c r="AK139" s="41"/>
      <c r="AL139" s="41"/>
      <c r="AM139" s="41"/>
      <c r="AN139" s="41"/>
      <c r="AO139" s="41"/>
      <c r="AP139" s="41"/>
      <c r="AQ139" s="41"/>
      <c r="AR139" s="41"/>
      <c r="AS139" s="41"/>
      <c r="AT139" s="41"/>
      <c r="AU139" s="41"/>
      <c r="AV139" s="41"/>
      <c r="AW139" s="41"/>
      <c r="AX139" s="41"/>
      <c r="AY139" s="41"/>
      <c r="AZ139" s="41"/>
      <c r="BA139" s="41"/>
      <c r="BB139" s="41"/>
      <c r="BC139" s="41"/>
      <c r="BD139" s="41"/>
      <c r="BE139" s="41"/>
      <c r="BF139" s="41"/>
      <c r="BG139" s="41"/>
      <c r="BH139" s="41"/>
    </row>
    <row r="140" spans="1:72" x14ac:dyDescent="0.2">
      <c r="A140" s="97" t="s">
        <v>141</v>
      </c>
      <c r="B140" s="41">
        <f>B128</f>
        <v>4459051.3960545296</v>
      </c>
      <c r="C140" s="1" t="str">
        <f>A140</f>
        <v>Commerces et services</v>
      </c>
      <c r="D140" s="41">
        <f>B140</f>
        <v>4459051.3960545296</v>
      </c>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C140" s="41"/>
      <c r="AD140" s="41"/>
      <c r="AE140" s="41"/>
      <c r="AF140" s="41"/>
      <c r="AG140" s="41"/>
      <c r="AH140" s="41"/>
      <c r="AI140" s="41"/>
      <c r="AJ140" s="41"/>
      <c r="AK140" s="41"/>
      <c r="AL140" s="41"/>
      <c r="AM140" s="41"/>
      <c r="AN140" s="41"/>
      <c r="AO140" s="41"/>
      <c r="AP140" s="41"/>
      <c r="AQ140" s="41"/>
      <c r="AR140" s="41"/>
      <c r="AS140" s="41"/>
      <c r="AT140" s="41"/>
      <c r="AU140" s="41"/>
      <c r="AV140" s="41"/>
      <c r="AW140" s="41"/>
      <c r="AX140" s="41"/>
      <c r="AY140" s="41"/>
      <c r="AZ140" s="41"/>
      <c r="BA140" s="41"/>
      <c r="BB140" s="41"/>
      <c r="BC140" s="41"/>
      <c r="BD140" s="41"/>
      <c r="BE140" s="41"/>
      <c r="BF140" s="41"/>
      <c r="BG140" s="41"/>
      <c r="BH140" s="41"/>
    </row>
    <row r="141" spans="1:72" x14ac:dyDescent="0.2">
      <c r="A141" s="98" t="s">
        <v>136</v>
      </c>
      <c r="B141" s="99">
        <f>SUM(B134:B140)</f>
        <v>24570582.549253199</v>
      </c>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C141" s="41"/>
      <c r="AD141" s="41"/>
      <c r="AE141" s="41"/>
      <c r="AF141" s="41"/>
      <c r="AG141" s="41"/>
      <c r="AH141" s="41"/>
      <c r="AI141" s="41"/>
      <c r="AJ141" s="41"/>
      <c r="AK141" s="41"/>
      <c r="AL141" s="41"/>
      <c r="AM141" s="41"/>
      <c r="AN141" s="41"/>
      <c r="AO141" s="41"/>
      <c r="AP141" s="41"/>
      <c r="AQ141" s="41"/>
      <c r="AR141" s="41"/>
      <c r="AS141" s="41"/>
      <c r="AT141" s="41"/>
      <c r="AU141" s="41"/>
      <c r="AV141" s="41"/>
      <c r="AW141" s="41"/>
      <c r="AX141" s="41"/>
      <c r="AY141" s="41"/>
      <c r="AZ141" s="41"/>
      <c r="BA141" s="41"/>
      <c r="BB141" s="41"/>
      <c r="BC141" s="41"/>
      <c r="BD141" s="41"/>
      <c r="BE141" s="41"/>
      <c r="BF141" s="41"/>
      <c r="BG141" s="41"/>
      <c r="BH141" s="41"/>
    </row>
    <row r="142" spans="1:72" x14ac:dyDescent="0.2">
      <c r="A142" s="1" t="s">
        <v>150</v>
      </c>
      <c r="B142" s="41">
        <f>SUM(B134:B138)</f>
        <v>20111531.153198671</v>
      </c>
      <c r="C142" s="40"/>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C142" s="41"/>
      <c r="AD142" s="41"/>
      <c r="AE142" s="41"/>
      <c r="AF142" s="41"/>
      <c r="AG142" s="41"/>
      <c r="AH142" s="41"/>
      <c r="AI142" s="41"/>
      <c r="AJ142" s="41"/>
      <c r="AK142" s="41"/>
      <c r="AL142" s="41"/>
      <c r="AM142" s="41"/>
      <c r="AN142" s="41"/>
      <c r="AO142" s="41"/>
      <c r="AP142" s="41"/>
      <c r="AQ142" s="41"/>
      <c r="AR142" s="41"/>
      <c r="AS142" s="41"/>
      <c r="AT142" s="41"/>
      <c r="AU142" s="41"/>
      <c r="AV142" s="41"/>
      <c r="AW142" s="41"/>
      <c r="AX142" s="41"/>
      <c r="AY142" s="41"/>
      <c r="AZ142" s="41"/>
      <c r="BA142" s="41"/>
      <c r="BB142" s="41"/>
      <c r="BC142" s="41"/>
      <c r="BD142" s="41"/>
      <c r="BE142" s="41"/>
      <c r="BF142" s="41"/>
      <c r="BG142" s="41"/>
      <c r="BH142" s="41"/>
    </row>
    <row r="143" spans="1:72" x14ac:dyDescent="0.2">
      <c r="C143" s="40"/>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C143" s="41"/>
      <c r="AD143" s="41"/>
      <c r="AE143" s="41"/>
      <c r="AF143" s="41"/>
      <c r="AG143" s="41"/>
      <c r="AH143" s="41"/>
      <c r="AI143" s="41"/>
      <c r="AJ143" s="41"/>
      <c r="AK143" s="41"/>
      <c r="AL143" s="41"/>
      <c r="AM143" s="41"/>
      <c r="AN143" s="41"/>
      <c r="AO143" s="41"/>
      <c r="AP143" s="41"/>
      <c r="AQ143" s="41"/>
      <c r="AR143" s="41"/>
      <c r="AS143" s="41"/>
      <c r="AT143" s="41"/>
      <c r="AU143" s="41"/>
      <c r="AV143" s="41"/>
      <c r="AW143" s="41"/>
      <c r="AX143" s="41"/>
      <c r="AY143" s="41"/>
      <c r="AZ143" s="41"/>
      <c r="BA143" s="41"/>
      <c r="BB143" s="41"/>
      <c r="BC143" s="41"/>
      <c r="BD143" s="41"/>
      <c r="BE143" s="41"/>
      <c r="BF143" s="41"/>
      <c r="BG143" s="41"/>
      <c r="BH143" s="41"/>
    </row>
    <row r="144" spans="1:72" x14ac:dyDescent="0.2">
      <c r="A144" s="1" t="str">
        <f t="shared" ref="A144:A149" si="31">A134</f>
        <v>Construction</v>
      </c>
      <c r="B144" s="40">
        <f>B134/$B$142</f>
        <v>0.50078007438557826</v>
      </c>
      <c r="C144" s="40"/>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c r="AC144" s="41"/>
      <c r="AD144" s="41"/>
      <c r="AE144" s="41"/>
      <c r="AF144" s="41"/>
      <c r="AG144" s="41"/>
      <c r="AH144" s="41"/>
      <c r="AI144" s="41"/>
      <c r="AJ144" s="41"/>
      <c r="AK144" s="41"/>
      <c r="AL144" s="41"/>
      <c r="AM144" s="41"/>
      <c r="AN144" s="41"/>
      <c r="AO144" s="41"/>
      <c r="AP144" s="41"/>
      <c r="AQ144" s="41"/>
      <c r="AR144" s="41"/>
      <c r="AS144" s="41"/>
      <c r="AT144" s="41"/>
      <c r="AU144" s="41"/>
      <c r="AV144" s="41"/>
      <c r="AW144" s="41"/>
      <c r="AX144" s="41"/>
      <c r="AY144" s="41"/>
      <c r="AZ144" s="41"/>
      <c r="BA144" s="41"/>
      <c r="BB144" s="41"/>
      <c r="BC144" s="41"/>
      <c r="BD144" s="41"/>
      <c r="BE144" s="41"/>
      <c r="BF144" s="41"/>
      <c r="BG144" s="41"/>
      <c r="BH144" s="41"/>
    </row>
    <row r="145" spans="1:61" x14ac:dyDescent="0.2">
      <c r="A145" s="1" t="str">
        <f t="shared" si="31"/>
        <v>Meuble</v>
      </c>
      <c r="B145" s="40">
        <f>B135/$B$142</f>
        <v>6.7656908434037794E-2</v>
      </c>
      <c r="C145" s="40"/>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c r="AC145" s="41"/>
      <c r="AD145" s="41"/>
      <c r="AE145" s="41"/>
      <c r="AF145" s="41"/>
      <c r="AG145" s="41"/>
      <c r="AH145" s="41"/>
      <c r="AI145" s="41"/>
      <c r="AJ145" s="41"/>
      <c r="AK145" s="41"/>
      <c r="AL145" s="41"/>
      <c r="AM145" s="41"/>
      <c r="AN145" s="41"/>
      <c r="AO145" s="41"/>
      <c r="AP145" s="41"/>
      <c r="AQ145" s="41"/>
      <c r="AR145" s="41"/>
      <c r="AS145" s="41"/>
      <c r="AT145" s="41"/>
      <c r="AU145" s="41"/>
      <c r="AV145" s="41"/>
      <c r="AW145" s="41"/>
      <c r="AX145" s="41"/>
      <c r="AY145" s="41"/>
      <c r="AZ145" s="41"/>
      <c r="BA145" s="41"/>
      <c r="BB145" s="41"/>
      <c r="BC145" s="41"/>
      <c r="BD145" s="41"/>
      <c r="BE145" s="41"/>
      <c r="BF145" s="41"/>
      <c r="BG145" s="41"/>
      <c r="BH145" s="41"/>
    </row>
    <row r="146" spans="1:61" x14ac:dyDescent="0.2">
      <c r="A146" s="1" t="str">
        <f t="shared" si="31"/>
        <v>Emballage bois et carton</v>
      </c>
      <c r="B146" s="40">
        <f>B136/$B$142</f>
        <v>0.12354608728989906</v>
      </c>
      <c r="C146" s="40"/>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c r="AC146" s="41"/>
      <c r="AD146" s="41"/>
      <c r="AE146" s="41"/>
      <c r="AF146" s="41"/>
      <c r="AG146" s="41"/>
      <c r="AH146" s="41"/>
      <c r="AI146" s="41"/>
      <c r="AJ146" s="41"/>
      <c r="AK146" s="41"/>
      <c r="AL146" s="41"/>
      <c r="AM146" s="41"/>
      <c r="AN146" s="41"/>
      <c r="AO146" s="41"/>
      <c r="AP146" s="41"/>
      <c r="AQ146" s="41"/>
      <c r="AR146" s="41"/>
      <c r="AS146" s="41"/>
      <c r="AT146" s="41"/>
      <c r="AU146" s="41"/>
      <c r="AV146" s="41"/>
      <c r="AW146" s="41"/>
      <c r="AX146" s="41"/>
      <c r="AY146" s="41"/>
      <c r="AZ146" s="41"/>
      <c r="BA146" s="41"/>
      <c r="BB146" s="41"/>
      <c r="BC146" s="41"/>
      <c r="BD146" s="41"/>
      <c r="BE146" s="41"/>
      <c r="BF146" s="41"/>
      <c r="BG146" s="41"/>
      <c r="BH146" s="41"/>
    </row>
    <row r="147" spans="1:61" x14ac:dyDescent="0.2">
      <c r="A147" s="1" t="str">
        <f t="shared" si="31"/>
        <v>Energie</v>
      </c>
      <c r="B147" s="40">
        <f>B137/$B$142</f>
        <v>8.6376756953824421E-2</v>
      </c>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c r="AC147" s="41"/>
      <c r="AD147" s="41"/>
      <c r="AE147" s="41"/>
      <c r="AF147" s="41"/>
      <c r="AG147" s="41"/>
      <c r="AH147" s="41"/>
      <c r="AI147" s="41"/>
      <c r="AJ147" s="41"/>
      <c r="AK147" s="41"/>
      <c r="AL147" s="41"/>
      <c r="AM147" s="41"/>
      <c r="AN147" s="41"/>
      <c r="AO147" s="41"/>
      <c r="AP147" s="41"/>
      <c r="AQ147" s="41"/>
      <c r="AR147" s="41"/>
      <c r="AS147" s="41"/>
      <c r="AT147" s="41"/>
      <c r="AU147" s="41"/>
      <c r="AV147" s="41"/>
      <c r="AW147" s="41"/>
      <c r="AX147" s="41"/>
      <c r="AY147" s="41"/>
      <c r="AZ147" s="41"/>
      <c r="BA147" s="41"/>
      <c r="BB147" s="41"/>
      <c r="BC147" s="41"/>
      <c r="BD147" s="41"/>
      <c r="BE147" s="41"/>
      <c r="BF147" s="41"/>
      <c r="BG147" s="41"/>
      <c r="BH147" s="41"/>
    </row>
    <row r="148" spans="1:61" x14ac:dyDescent="0.2">
      <c r="A148" s="1" t="str">
        <f t="shared" si="31"/>
        <v>Produits de consommation courante</v>
      </c>
      <c r="B148" s="40">
        <f>B138/$B$142</f>
        <v>0.22164017293666044</v>
      </c>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c r="AC148" s="41"/>
      <c r="AD148" s="41"/>
      <c r="AE148" s="41"/>
      <c r="AF148" s="41"/>
      <c r="AG148" s="41"/>
      <c r="AH148" s="41"/>
      <c r="AI148" s="41"/>
      <c r="AJ148" s="41"/>
      <c r="AK148" s="41"/>
      <c r="AL148" s="41"/>
      <c r="AM148" s="41"/>
      <c r="AN148" s="41"/>
      <c r="AO148" s="41"/>
      <c r="AP148" s="41"/>
      <c r="AQ148" s="41"/>
      <c r="AR148" s="41"/>
      <c r="AS148" s="41"/>
      <c r="AT148" s="41"/>
      <c r="AU148" s="41"/>
      <c r="AV148" s="41"/>
      <c r="AW148" s="41"/>
      <c r="AX148" s="41"/>
      <c r="AY148" s="41"/>
      <c r="AZ148" s="41"/>
      <c r="BA148" s="41"/>
      <c r="BB148" s="41"/>
      <c r="BC148" s="41"/>
      <c r="BD148" s="41"/>
      <c r="BE148" s="41"/>
      <c r="BF148" s="41"/>
      <c r="BG148" s="41"/>
      <c r="BH148" s="41"/>
    </row>
    <row r="149" spans="1:61" x14ac:dyDescent="0.2">
      <c r="A149" s="1">
        <f t="shared" si="31"/>
        <v>0</v>
      </c>
      <c r="B149" s="40">
        <f>B139/$B$130</f>
        <v>0</v>
      </c>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c r="AC149" s="41"/>
      <c r="AD149" s="41"/>
      <c r="AE149" s="41"/>
      <c r="AF149" s="41"/>
      <c r="AG149" s="41"/>
      <c r="AH149" s="41"/>
      <c r="AI149" s="41"/>
      <c r="AJ149" s="41"/>
      <c r="AK149" s="41"/>
      <c r="AL149" s="41"/>
      <c r="AM149" s="41"/>
      <c r="AN149" s="41"/>
      <c r="AO149" s="41"/>
      <c r="AP149" s="41"/>
      <c r="AQ149" s="41"/>
      <c r="AR149" s="41"/>
      <c r="AS149" s="41"/>
      <c r="AT149" s="41"/>
      <c r="AU149" s="41"/>
      <c r="AV149" s="41"/>
      <c r="AW149" s="41"/>
      <c r="AX149" s="41"/>
      <c r="AY149" s="41"/>
      <c r="AZ149" s="41"/>
      <c r="BA149" s="41"/>
      <c r="BB149" s="41"/>
      <c r="BC149" s="41"/>
      <c r="BD149" s="41"/>
      <c r="BE149" s="41"/>
      <c r="BF149" s="41"/>
      <c r="BG149" s="41"/>
      <c r="BH149" s="41"/>
    </row>
    <row r="150" spans="1:61" x14ac:dyDescent="0.2">
      <c r="A150" s="97" t="s">
        <v>141</v>
      </c>
      <c r="B150" s="40">
        <f>B140/$B$130</f>
        <v>0.1814792815487796</v>
      </c>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c r="AC150" s="41"/>
      <c r="AD150" s="41"/>
      <c r="AE150" s="41"/>
      <c r="AF150" s="41"/>
      <c r="AG150" s="41"/>
      <c r="AH150" s="41"/>
      <c r="AI150" s="41"/>
      <c r="AJ150" s="41"/>
      <c r="AK150" s="41"/>
      <c r="AL150" s="41"/>
      <c r="AM150" s="41"/>
      <c r="AN150" s="41"/>
      <c r="AO150" s="41"/>
      <c r="AP150" s="41"/>
      <c r="AQ150" s="41"/>
      <c r="AR150" s="41"/>
      <c r="AS150" s="41"/>
      <c r="AT150" s="41"/>
      <c r="AU150" s="41"/>
      <c r="AV150" s="41"/>
      <c r="AW150" s="41"/>
      <c r="AX150" s="41"/>
      <c r="AY150" s="41"/>
      <c r="AZ150" s="41"/>
      <c r="BA150" s="41"/>
      <c r="BB150" s="41"/>
      <c r="BC150" s="41"/>
      <c r="BD150" s="41"/>
      <c r="BE150" s="41"/>
      <c r="BF150" s="41"/>
      <c r="BG150" s="41"/>
      <c r="BH150" s="41"/>
    </row>
    <row r="151" spans="1:61" x14ac:dyDescent="0.2">
      <c r="A151" s="1" t="str">
        <f>A141</f>
        <v>CTRL</v>
      </c>
      <c r="B151" s="40">
        <f>B141/$B$130</f>
        <v>1.0000000610486173</v>
      </c>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c r="AC151" s="41"/>
      <c r="AD151" s="41"/>
      <c r="AE151" s="41"/>
      <c r="AF151" s="41"/>
      <c r="AG151" s="41"/>
      <c r="AH151" s="41"/>
      <c r="AI151" s="41"/>
      <c r="AJ151" s="41"/>
      <c r="AK151" s="41"/>
      <c r="AL151" s="41"/>
      <c r="AM151" s="41"/>
      <c r="AN151" s="41"/>
      <c r="AO151" s="41"/>
      <c r="AP151" s="41"/>
      <c r="AQ151" s="41"/>
      <c r="AR151" s="41"/>
      <c r="AS151" s="41"/>
      <c r="AT151" s="41"/>
      <c r="AU151" s="41"/>
      <c r="AV151" s="41"/>
      <c r="AW151" s="41"/>
      <c r="AX151" s="41"/>
      <c r="AY151" s="41"/>
      <c r="AZ151" s="41"/>
      <c r="BA151" s="41"/>
      <c r="BB151" s="41"/>
      <c r="BC151" s="41"/>
      <c r="BD151" s="41"/>
      <c r="BE151" s="41"/>
      <c r="BF151" s="41"/>
      <c r="BG151" s="41"/>
      <c r="BH151" s="41"/>
    </row>
    <row r="152" spans="1:61" x14ac:dyDescent="0.2">
      <c r="B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c r="AC152" s="41"/>
      <c r="AD152" s="41"/>
      <c r="AE152" s="41"/>
      <c r="AF152" s="41"/>
      <c r="AG152" s="41"/>
      <c r="AH152" s="41"/>
      <c r="AI152" s="41"/>
      <c r="AJ152" s="41"/>
      <c r="AK152" s="41"/>
      <c r="AL152" s="41"/>
      <c r="AM152" s="41"/>
      <c r="AN152" s="41"/>
      <c r="AO152" s="41"/>
      <c r="AP152" s="41"/>
      <c r="AQ152" s="41"/>
      <c r="AR152" s="41"/>
      <c r="AS152" s="41"/>
      <c r="AT152" s="41"/>
      <c r="AU152" s="41"/>
      <c r="AV152" s="41"/>
      <c r="AW152" s="41"/>
      <c r="AX152" s="41"/>
      <c r="AY152" s="41"/>
      <c r="AZ152" s="41"/>
      <c r="BA152" s="41"/>
      <c r="BB152" s="41"/>
      <c r="BC152" s="41"/>
      <c r="BD152" s="41"/>
      <c r="BE152" s="41"/>
      <c r="BF152" s="41"/>
      <c r="BG152" s="41"/>
      <c r="BH152" s="41"/>
    </row>
    <row r="153" spans="1:61" ht="18" x14ac:dyDescent="0.2">
      <c r="A153" s="83" t="s">
        <v>151</v>
      </c>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c r="AC153" s="41"/>
      <c r="AD153" s="41"/>
      <c r="AE153" s="41"/>
      <c r="AF153" s="41"/>
      <c r="AG153" s="41"/>
      <c r="AH153" s="41"/>
      <c r="AI153" s="41"/>
      <c r="AJ153" s="41"/>
      <c r="AK153" s="41"/>
      <c r="AL153" s="41"/>
      <c r="AM153" s="41"/>
      <c r="AN153" s="41"/>
      <c r="AO153" s="41"/>
      <c r="AP153" s="41"/>
      <c r="AQ153" s="41"/>
      <c r="AR153" s="41"/>
      <c r="AS153" s="41"/>
      <c r="AT153" s="41"/>
      <c r="AU153" s="41"/>
      <c r="AV153" s="41"/>
      <c r="AW153" s="41"/>
      <c r="AX153" s="41"/>
      <c r="AY153" s="41"/>
      <c r="AZ153" s="41"/>
      <c r="BA153" s="41"/>
      <c r="BB153" s="41"/>
      <c r="BC153" s="41"/>
      <c r="BD153" s="41"/>
      <c r="BE153" s="41"/>
      <c r="BF153" s="41"/>
      <c r="BG153" s="41"/>
      <c r="BH153" s="41"/>
    </row>
    <row r="154" spans="1:61" x14ac:dyDescent="0.2">
      <c r="A154" s="1" t="s">
        <v>151</v>
      </c>
      <c r="B154" s="41"/>
      <c r="C154" s="1" t="s">
        <v>151</v>
      </c>
      <c r="D154" s="1" t="s">
        <v>96</v>
      </c>
      <c r="E154" s="1" t="s">
        <v>14</v>
      </c>
      <c r="F154" s="1" t="s">
        <v>15</v>
      </c>
      <c r="G154" s="1" t="s">
        <v>16</v>
      </c>
      <c r="H154" s="1" t="s">
        <v>97</v>
      </c>
      <c r="I154" s="1" t="s">
        <v>18</v>
      </c>
      <c r="J154" s="1" t="s">
        <v>98</v>
      </c>
      <c r="K154" s="1" t="s">
        <v>20</v>
      </c>
      <c r="L154" s="1" t="s">
        <v>21</v>
      </c>
      <c r="M154" s="1" t="s">
        <v>99</v>
      </c>
      <c r="N154" s="1" t="s">
        <v>23</v>
      </c>
      <c r="O154" s="1" t="s">
        <v>24</v>
      </c>
      <c r="P154" s="1" t="s">
        <v>25</v>
      </c>
      <c r="Q154" s="1" t="s">
        <v>100</v>
      </c>
      <c r="R154" s="1" t="s">
        <v>27</v>
      </c>
      <c r="S154" s="1" t="s">
        <v>28</v>
      </c>
      <c r="T154" s="1" t="s">
        <v>101</v>
      </c>
      <c r="U154" s="1" t="s">
        <v>30</v>
      </c>
      <c r="V154" s="1" t="s">
        <v>31</v>
      </c>
      <c r="W154" s="1" t="s">
        <v>32</v>
      </c>
      <c r="X154" s="1" t="s">
        <v>33</v>
      </c>
      <c r="Y154" s="1" t="s">
        <v>102</v>
      </c>
      <c r="Z154" s="1" t="s">
        <v>103</v>
      </c>
      <c r="AA154" s="1" t="s">
        <v>104</v>
      </c>
      <c r="AB154" s="1" t="s">
        <v>105</v>
      </c>
      <c r="AC154" s="1" t="s">
        <v>106</v>
      </c>
      <c r="AD154" s="1" t="s">
        <v>107</v>
      </c>
      <c r="AE154" s="1" t="s">
        <v>40</v>
      </c>
      <c r="AF154" s="1" t="s">
        <v>41</v>
      </c>
      <c r="AG154" s="1" t="s">
        <v>108</v>
      </c>
      <c r="AH154" s="1" t="s">
        <v>43</v>
      </c>
      <c r="AI154" s="1" t="s">
        <v>44</v>
      </c>
      <c r="AJ154" s="1" t="s">
        <v>109</v>
      </c>
      <c r="AK154" s="1" t="s">
        <v>110</v>
      </c>
      <c r="AL154" s="1" t="s">
        <v>111</v>
      </c>
      <c r="AM154" s="1" t="s">
        <v>112</v>
      </c>
      <c r="AN154" s="1" t="s">
        <v>113</v>
      </c>
      <c r="AO154" s="1" t="s">
        <v>114</v>
      </c>
      <c r="AP154" s="1" t="s">
        <v>115</v>
      </c>
      <c r="AQ154" s="1" t="s">
        <v>116</v>
      </c>
      <c r="AR154" s="1" t="s">
        <v>117</v>
      </c>
      <c r="AS154" s="1" t="s">
        <v>118</v>
      </c>
      <c r="AT154" s="1" t="s">
        <v>119</v>
      </c>
      <c r="AU154" s="1" t="s">
        <v>120</v>
      </c>
      <c r="AV154" s="1" t="s">
        <v>57</v>
      </c>
      <c r="AW154" s="1" t="s">
        <v>58</v>
      </c>
      <c r="AX154" s="1" t="s">
        <v>59</v>
      </c>
      <c r="AY154" s="1" t="s">
        <v>60</v>
      </c>
      <c r="AZ154" s="1" t="s">
        <v>61</v>
      </c>
      <c r="BA154" s="1" t="s">
        <v>62</v>
      </c>
      <c r="BB154" s="1" t="s">
        <v>63</v>
      </c>
      <c r="BC154" s="1" t="s">
        <v>64</v>
      </c>
      <c r="BD154" s="1" t="s">
        <v>65</v>
      </c>
      <c r="BE154" s="1" t="s">
        <v>121</v>
      </c>
      <c r="BF154" s="1" t="s">
        <v>122</v>
      </c>
      <c r="BG154" s="1" t="s">
        <v>123</v>
      </c>
      <c r="BH154" s="1" t="s">
        <v>124</v>
      </c>
    </row>
    <row r="155" spans="1:61" x14ac:dyDescent="0.2">
      <c r="A155" s="1" t="s">
        <v>71</v>
      </c>
      <c r="B155" s="41">
        <f t="shared" ref="B155:B162" si="32">SUM(D155:BH155)</f>
        <v>45128.601312764811</v>
      </c>
      <c r="C155" s="1" t="s">
        <v>71</v>
      </c>
      <c r="D155" s="41">
        <f>'[3]Marge TER'!U12</f>
        <v>48.7064874155393</v>
      </c>
      <c r="E155" s="41">
        <f>'[4]Marge TER'!U12</f>
        <v>882.67032298990159</v>
      </c>
      <c r="F155" s="41">
        <f>'[5]Marge TER'!U12</f>
        <v>0</v>
      </c>
      <c r="G155" s="41">
        <f>'[6]Marge TER'!U12</f>
        <v>293.69002524668059</v>
      </c>
      <c r="H155" s="41">
        <f>'[7]Marge TER'!U12</f>
        <v>4293.6965466180609</v>
      </c>
      <c r="I155" s="41">
        <f>'[8]Marge TER'!U12</f>
        <v>186.91475746619761</v>
      </c>
      <c r="J155" s="41">
        <f>'[9]Marge TER'!U12</f>
        <v>0</v>
      </c>
      <c r="K155" s="41">
        <f>'[10]Marge TER'!U12</f>
        <v>390.94117973463943</v>
      </c>
      <c r="L155" s="41">
        <f>'[11]Marge TER'!U12</f>
        <v>97.118433695244704</v>
      </c>
      <c r="M155" s="41">
        <f>'[12]Marge TER'!U12</f>
        <v>136.99558918339378</v>
      </c>
      <c r="N155" s="41">
        <f>'[13]Marge TER'!U12</f>
        <v>16.102392768400101</v>
      </c>
      <c r="O155" s="41">
        <f>'[14]Marge TER'!U12</f>
        <v>137.37124622055308</v>
      </c>
      <c r="P155" s="41">
        <f>'[15]Marge TER'!U12</f>
        <v>143.33948661561811</v>
      </c>
      <c r="Q155" s="41">
        <f>'[16]Marge TER'!U12</f>
        <v>331.45375511454063</v>
      </c>
      <c r="R155" s="41">
        <f>'[17]Marge TER'!U12</f>
        <v>37.588988164181472</v>
      </c>
      <c r="S155" s="41">
        <f>'[18]Marge TER'!U12</f>
        <v>177.4494098747362</v>
      </c>
      <c r="T155" s="41">
        <f>'[19]Marge TER'!U12</f>
        <v>87.492578977756239</v>
      </c>
      <c r="U155" s="41">
        <f>'[20]Marge TER'!U12</f>
        <v>493.095790052133</v>
      </c>
      <c r="V155" s="41">
        <f>'[21]Marge TER'!U12</f>
        <v>1264.8441181159965</v>
      </c>
      <c r="W155" s="41">
        <f>'[22]Marge TER'!U12</f>
        <v>170.38811882592069</v>
      </c>
      <c r="X155" s="41">
        <f>'[23]Marge TER'!U12</f>
        <v>153.66364505352951</v>
      </c>
      <c r="Y155" s="41">
        <f>'[24]Marge TER'!U12</f>
        <v>7.8583153293118988</v>
      </c>
      <c r="Z155" s="41">
        <f>'[25]Marge TER'!U12</f>
        <v>81.848060690047973</v>
      </c>
      <c r="AA155" s="41">
        <f>'[26]Marge TER'!U12</f>
        <v>2178.3753375224946</v>
      </c>
      <c r="AB155" s="41">
        <f>'[27]Marge TER'!U12</f>
        <v>0</v>
      </c>
      <c r="AC155" s="41">
        <f>'[28]Marge TER'!U12</f>
        <v>128.72760232379048</v>
      </c>
      <c r="AD155" s="41">
        <f>'[29]Marge TER'!U12</f>
        <v>243.74925620896315</v>
      </c>
      <c r="AE155" s="41">
        <f>'[30]Marge TER'!U12</f>
        <v>69.22640792269047</v>
      </c>
      <c r="AF155" s="41">
        <f>'[31]Marge TER'!U12</f>
        <v>150.32893520063402</v>
      </c>
      <c r="AG155" s="41">
        <f>'[32]Marge TER'!U12</f>
        <v>793.32732059963189</v>
      </c>
      <c r="AH155" s="41">
        <f>'[33]Marge TER'!U12</f>
        <v>1209.1253021049015</v>
      </c>
      <c r="AI155" s="41">
        <f>'[34]Marge TER'!U12</f>
        <v>5.2331670020903429</v>
      </c>
      <c r="AJ155" s="41">
        <f>'[35]Marge TER'!U12</f>
        <v>35.786422636161753</v>
      </c>
      <c r="AK155" s="41">
        <f>'[36]Marge TER'!U12</f>
        <v>518.5445725079702</v>
      </c>
      <c r="AL155" s="41">
        <f>'[37]Marge TER'!U12</f>
        <v>222.20951366367183</v>
      </c>
      <c r="AM155" s="41">
        <f>'[38]Marge TER'!U12</f>
        <v>712.49741380581929</v>
      </c>
      <c r="AN155" s="41">
        <f>'[39]Marge TER'!U12</f>
        <v>11507.728001339025</v>
      </c>
      <c r="AO155" s="41">
        <f>'[40]Marge TER'!U12</f>
        <v>9360.1646895469476</v>
      </c>
      <c r="AP155" s="41">
        <f>'[41]Marge TER'!U12</f>
        <v>0</v>
      </c>
      <c r="AQ155" s="41">
        <f>'[42]Marge TER'!U12</f>
        <v>6904.8677198529113</v>
      </c>
      <c r="AR155" s="41">
        <f>'[43]Marge TER'!U12</f>
        <v>509.89133406064559</v>
      </c>
      <c r="AS155" s="41">
        <f>'[44]Marge TER'!U12</f>
        <v>0</v>
      </c>
      <c r="AT155" s="41">
        <f>'[45]Marge TER'!U12</f>
        <v>543.07100279494648</v>
      </c>
      <c r="AU155" s="41">
        <f>'[46]Marge TER'!U12</f>
        <v>0</v>
      </c>
      <c r="AV155" s="41">
        <f>'[47]Marge TER'!U12</f>
        <v>0</v>
      </c>
      <c r="AW155" s="41">
        <f>'[48]Marge TER'!U12</f>
        <v>0</v>
      </c>
      <c r="AX155" s="41">
        <f>'[49]Marge TER'!U12</f>
        <v>0</v>
      </c>
      <c r="AY155" s="41">
        <f>'[50]Marge TER'!U12</f>
        <v>0</v>
      </c>
      <c r="AZ155" s="41">
        <f>'[51]Marge TER'!U12</f>
        <v>0</v>
      </c>
      <c r="BA155" s="41">
        <f>'[52]Marge TER'!U12</f>
        <v>0</v>
      </c>
      <c r="BB155" s="41">
        <f>'[53]Marge TER'!U12</f>
        <v>0</v>
      </c>
      <c r="BC155" s="41">
        <f>'[54]Marge TER'!U12</f>
        <v>0</v>
      </c>
      <c r="BD155" s="41">
        <f>'[55]Marge TER'!U12</f>
        <v>0</v>
      </c>
      <c r="BE155" s="41">
        <f>'[56]Marge TER'!U12</f>
        <v>0</v>
      </c>
      <c r="BF155" s="41">
        <f>'[57]Marge TER'!U12</f>
        <v>0</v>
      </c>
      <c r="BG155" s="41">
        <f>'[58]Marge TER'!U12</f>
        <v>602.51806551913671</v>
      </c>
      <c r="BH155" s="41">
        <f>'[59]Marge TER'!U12</f>
        <v>0</v>
      </c>
      <c r="BI155" s="1" t="str">
        <f>C155</f>
        <v>Export</v>
      </c>
    </row>
    <row r="156" spans="1:61" x14ac:dyDescent="0.2">
      <c r="A156" s="1" t="s">
        <v>129</v>
      </c>
      <c r="B156" s="41">
        <f t="shared" si="32"/>
        <v>34024.792907297458</v>
      </c>
      <c r="C156" s="1" t="s">
        <v>129</v>
      </c>
      <c r="D156" s="41">
        <f>'[3]Marge TER'!U13</f>
        <v>25.409466329091771</v>
      </c>
      <c r="E156" s="41">
        <f>'[4]Marge TER'!U13</f>
        <v>694.08349136550225</v>
      </c>
      <c r="F156" s="41">
        <f>'[5]Marge TER'!U13</f>
        <v>0</v>
      </c>
      <c r="G156" s="41">
        <f>'[6]Marge TER'!U13</f>
        <v>0</v>
      </c>
      <c r="H156" s="41">
        <f>'[7]Marge TER'!U13</f>
        <v>3566.7105699658614</v>
      </c>
      <c r="I156" s="41">
        <f>'[8]Marge TER'!U13</f>
        <v>158.71570938515566</v>
      </c>
      <c r="J156" s="41">
        <f>'[9]Marge TER'!U13</f>
        <v>0</v>
      </c>
      <c r="K156" s="41">
        <f>'[10]Marge TER'!U13</f>
        <v>420.38491114963455</v>
      </c>
      <c r="L156" s="41">
        <f>'[11]Marge TER'!U13</f>
        <v>173.00422510201471</v>
      </c>
      <c r="M156" s="41">
        <f>'[12]Marge TER'!U13</f>
        <v>132.50062463660399</v>
      </c>
      <c r="N156" s="41">
        <f>'[13]Marge TER'!U13</f>
        <v>26.045004108353258</v>
      </c>
      <c r="O156" s="41">
        <f>'[14]Marge TER'!U13</f>
        <v>1841.0555904732144</v>
      </c>
      <c r="P156" s="41">
        <f>'[15]Marge TER'!U13</f>
        <v>311.79525624208316</v>
      </c>
      <c r="Q156" s="41">
        <f>'[16]Marge TER'!U13</f>
        <v>138.75128110928222</v>
      </c>
      <c r="R156" s="41">
        <f>'[17]Marge TER'!U13</f>
        <v>174.06719160475245</v>
      </c>
      <c r="S156" s="41">
        <f>'[18]Marge TER'!U13</f>
        <v>0</v>
      </c>
      <c r="T156" s="41">
        <f>'[19]Marge TER'!U13</f>
        <v>92.770487548559515</v>
      </c>
      <c r="U156" s="41">
        <f>'[20]Marge TER'!U13</f>
        <v>97.522735629734683</v>
      </c>
      <c r="V156" s="41">
        <f>'[21]Marge TER'!U13</f>
        <v>0</v>
      </c>
      <c r="W156" s="41">
        <f>'[22]Marge TER'!U13</f>
        <v>582.68077326122227</v>
      </c>
      <c r="X156" s="41">
        <f>'[23]Marge TER'!U13</f>
        <v>453.81005727645379</v>
      </c>
      <c r="Y156" s="41">
        <f>'[24]Marge TER'!U13</f>
        <v>107.35914381980598</v>
      </c>
      <c r="Z156" s="41">
        <f>'[25]Marge TER'!U13</f>
        <v>0</v>
      </c>
      <c r="AA156" s="41">
        <f>'[26]Marge TER'!U13</f>
        <v>659.81313071498562</v>
      </c>
      <c r="AB156" s="41">
        <f>'[27]Marge TER'!U13</f>
        <v>0</v>
      </c>
      <c r="AC156" s="41">
        <f>'[28]Marge TER'!U13</f>
        <v>242.84506232015545</v>
      </c>
      <c r="AD156" s="41">
        <f>'[29]Marge TER'!U13</f>
        <v>2918.7479476435092</v>
      </c>
      <c r="AE156" s="41">
        <f>'[30]Marge TER'!U13</f>
        <v>4165.9133042425819</v>
      </c>
      <c r="AF156" s="41">
        <f>'[31]Marge TER'!U13</f>
        <v>3038.0788029645405</v>
      </c>
      <c r="AG156" s="41">
        <f>'[32]Marge TER'!U13</f>
        <v>0</v>
      </c>
      <c r="AH156" s="41">
        <f>'[33]Marge TER'!U13</f>
        <v>0</v>
      </c>
      <c r="AI156" s="41">
        <f>'[34]Marge TER'!U13</f>
        <v>172.32238647605442</v>
      </c>
      <c r="AJ156" s="41">
        <f>'[35]Marge TER'!U13</f>
        <v>0</v>
      </c>
      <c r="AK156" s="41">
        <f>'[36]Marge TER'!U13</f>
        <v>0</v>
      </c>
      <c r="AL156" s="41">
        <f>'[37]Marge TER'!U13</f>
        <v>1.6990820904249462</v>
      </c>
      <c r="AM156" s="41">
        <f>'[38]Marge TER'!U13</f>
        <v>0</v>
      </c>
      <c r="AN156" s="41">
        <f>'[39]Marge TER'!U13</f>
        <v>0</v>
      </c>
      <c r="AO156" s="41">
        <f>'[40]Marge TER'!U13</f>
        <v>0</v>
      </c>
      <c r="AP156" s="41">
        <f>'[41]Marge TER'!U13</f>
        <v>0</v>
      </c>
      <c r="AQ156" s="41">
        <f>'[42]Marge TER'!U13</f>
        <v>209.8466180315263</v>
      </c>
      <c r="AR156" s="41">
        <f>'[43]Marge TER'!U13</f>
        <v>0</v>
      </c>
      <c r="AS156" s="41">
        <f>'[44]Marge TER'!U13</f>
        <v>0</v>
      </c>
      <c r="AT156" s="41">
        <f>'[45]Marge TER'!U13</f>
        <v>4.4664018481440371</v>
      </c>
      <c r="AU156" s="41">
        <f>'[46]Marge TER'!U13</f>
        <v>0</v>
      </c>
      <c r="AV156" s="41">
        <f>'[47]Marge TER'!U13</f>
        <v>0</v>
      </c>
      <c r="AW156" s="41">
        <f>'[48]Marge TER'!U13</f>
        <v>0</v>
      </c>
      <c r="AX156" s="41">
        <f>'[49]Marge TER'!U13</f>
        <v>0</v>
      </c>
      <c r="AY156" s="41">
        <f>'[50]Marge TER'!U13</f>
        <v>0</v>
      </c>
      <c r="AZ156" s="41">
        <f>'[51]Marge TER'!U13</f>
        <v>0</v>
      </c>
      <c r="BA156" s="41">
        <f>'[52]Marge TER'!U13</f>
        <v>0</v>
      </c>
      <c r="BB156" s="41">
        <f>'[53]Marge TER'!U13</f>
        <v>0</v>
      </c>
      <c r="BC156" s="41">
        <f>'[54]Marge TER'!U13</f>
        <v>0</v>
      </c>
      <c r="BD156" s="41">
        <f>'[55]Marge TER'!U13</f>
        <v>0</v>
      </c>
      <c r="BE156" s="41">
        <f>'[56]Marge TER'!U13</f>
        <v>12986.950665395949</v>
      </c>
      <c r="BF156" s="41">
        <f>'[57]Marge TER'!U13</f>
        <v>0</v>
      </c>
      <c r="BG156" s="41">
        <f>'[58]Marge TER'!U13</f>
        <v>627.44298656226044</v>
      </c>
      <c r="BH156" s="41">
        <f>'[59]Marge TER'!U13</f>
        <v>0</v>
      </c>
      <c r="BI156" s="1" t="str">
        <f t="shared" ref="BI156:BI163" si="33">C156</f>
        <v>Construction</v>
      </c>
    </row>
    <row r="157" spans="1:61" x14ac:dyDescent="0.2">
      <c r="A157" s="1" t="s">
        <v>130</v>
      </c>
      <c r="B157" s="41">
        <f t="shared" si="32"/>
        <v>2357.4021639828243</v>
      </c>
      <c r="C157" s="1" t="s">
        <v>130</v>
      </c>
      <c r="D157" s="41">
        <f>'[3]Marge TER'!U14</f>
        <v>5.2003336519692933</v>
      </c>
      <c r="E157" s="41">
        <f>'[4]Marge TER'!U14</f>
        <v>204.97931920351002</v>
      </c>
      <c r="F157" s="41">
        <f>'[5]Marge TER'!U14</f>
        <v>0</v>
      </c>
      <c r="G157" s="41">
        <f>'[6]Marge TER'!U14</f>
        <v>0</v>
      </c>
      <c r="H157" s="41">
        <f>'[7]Marge TER'!U14</f>
        <v>742.85717315338627</v>
      </c>
      <c r="I157" s="41">
        <f>'[8]Marge TER'!U14</f>
        <v>31.716849484684356</v>
      </c>
      <c r="J157" s="41">
        <f>'[9]Marge TER'!U14</f>
        <v>0</v>
      </c>
      <c r="K157" s="41">
        <f>'[10]Marge TER'!U14</f>
        <v>302.6691041195977</v>
      </c>
      <c r="L157" s="41">
        <f>'[11]Marge TER'!U14</f>
        <v>1.880378663780033</v>
      </c>
      <c r="M157" s="41">
        <f>'[12]Marge TER'!U14</f>
        <v>25.463542245642188</v>
      </c>
      <c r="N157" s="41">
        <f>'[13]Marge TER'!U14</f>
        <v>0</v>
      </c>
      <c r="O157" s="41">
        <f>'[14]Marge TER'!U14</f>
        <v>72.640464549948746</v>
      </c>
      <c r="P157" s="41">
        <f>'[15]Marge TER'!U14</f>
        <v>5.0640723057687714E-2</v>
      </c>
      <c r="Q157" s="41">
        <f>'[16]Marge TER'!U14</f>
        <v>3.943031581437447</v>
      </c>
      <c r="R157" s="41">
        <f>'[17]Marge TER'!U14</f>
        <v>2.3976687590466155E-2</v>
      </c>
      <c r="S157" s="41">
        <f>'[18]Marge TER'!U14</f>
        <v>0</v>
      </c>
      <c r="T157" s="41">
        <f>'[19]Marge TER'!U14</f>
        <v>0</v>
      </c>
      <c r="U157" s="41">
        <f>'[20]Marge TER'!U14</f>
        <v>112.11706880636058</v>
      </c>
      <c r="V157" s="41">
        <f>'[21]Marge TER'!U14</f>
        <v>0</v>
      </c>
      <c r="W157" s="41">
        <f>'[22]Marge TER'!U14</f>
        <v>0</v>
      </c>
      <c r="X157" s="41">
        <f>'[23]Marge TER'!U14</f>
        <v>1.2124849599389669</v>
      </c>
      <c r="Y157" s="41">
        <f>'[24]Marge TER'!U14</f>
        <v>0</v>
      </c>
      <c r="Z157" s="41">
        <f>'[25]Marge TER'!U14</f>
        <v>0</v>
      </c>
      <c r="AA157" s="41">
        <f>'[26]Marge TER'!U14</f>
        <v>758.55454318445982</v>
      </c>
      <c r="AB157" s="41">
        <f>'[27]Marge TER'!U14</f>
        <v>0</v>
      </c>
      <c r="AC157" s="41">
        <f>'[28]Marge TER'!U14</f>
        <v>0</v>
      </c>
      <c r="AD157" s="41">
        <f>'[29]Marge TER'!U14</f>
        <v>0</v>
      </c>
      <c r="AE157" s="41">
        <f>'[30]Marge TER'!U14</f>
        <v>0</v>
      </c>
      <c r="AF157" s="41">
        <f>'[31]Marge TER'!U14</f>
        <v>0</v>
      </c>
      <c r="AG157" s="41">
        <f>'[32]Marge TER'!U14</f>
        <v>0</v>
      </c>
      <c r="AH157" s="41">
        <f>'[33]Marge TER'!U14</f>
        <v>0</v>
      </c>
      <c r="AI157" s="41">
        <f>'[34]Marge TER'!U14</f>
        <v>0</v>
      </c>
      <c r="AJ157" s="41">
        <f>'[35]Marge TER'!U14</f>
        <v>0</v>
      </c>
      <c r="AK157" s="41">
        <f>'[36]Marge TER'!U14</f>
        <v>0</v>
      </c>
      <c r="AL157" s="41">
        <f>'[37]Marge TER'!U14</f>
        <v>0</v>
      </c>
      <c r="AM157" s="41">
        <f>'[38]Marge TER'!U14</f>
        <v>0</v>
      </c>
      <c r="AN157" s="41">
        <f>'[39]Marge TER'!U14</f>
        <v>0</v>
      </c>
      <c r="AO157" s="41">
        <f>'[40]Marge TER'!U14</f>
        <v>0</v>
      </c>
      <c r="AP157" s="41">
        <f>'[41]Marge TER'!U14</f>
        <v>0</v>
      </c>
      <c r="AQ157" s="41">
        <f>'[42]Marge TER'!U14</f>
        <v>0</v>
      </c>
      <c r="AR157" s="41">
        <f>'[43]Marge TER'!U14</f>
        <v>0</v>
      </c>
      <c r="AS157" s="41">
        <f>'[44]Marge TER'!U14</f>
        <v>0</v>
      </c>
      <c r="AT157" s="41">
        <f>'[45]Marge TER'!U14</f>
        <v>5.1348014398043542</v>
      </c>
      <c r="AU157" s="41">
        <f>'[46]Marge TER'!U14</f>
        <v>0</v>
      </c>
      <c r="AV157" s="41">
        <f>'[47]Marge TER'!U14</f>
        <v>0</v>
      </c>
      <c r="AW157" s="41">
        <f>'[48]Marge TER'!U14</f>
        <v>0</v>
      </c>
      <c r="AX157" s="41">
        <f>'[49]Marge TER'!U14</f>
        <v>0</v>
      </c>
      <c r="AY157" s="41">
        <f>'[50]Marge TER'!U14</f>
        <v>0</v>
      </c>
      <c r="AZ157" s="41">
        <f>'[51]Marge TER'!U14</f>
        <v>0</v>
      </c>
      <c r="BA157" s="41">
        <f>'[52]Marge TER'!U14</f>
        <v>0</v>
      </c>
      <c r="BB157" s="41">
        <f>'[53]Marge TER'!U14</f>
        <v>0</v>
      </c>
      <c r="BC157" s="41">
        <f>'[54]Marge TER'!U14</f>
        <v>0</v>
      </c>
      <c r="BD157" s="41">
        <f>'[55]Marge TER'!U14</f>
        <v>0</v>
      </c>
      <c r="BE157" s="41">
        <f>'[56]Marge TER'!U14</f>
        <v>0</v>
      </c>
      <c r="BF157" s="41">
        <f>'[57]Marge TER'!U14</f>
        <v>0</v>
      </c>
      <c r="BG157" s="41">
        <f>'[58]Marge TER'!U14</f>
        <v>88.958451527656266</v>
      </c>
      <c r="BH157" s="41">
        <f>'[59]Marge TER'!U14</f>
        <v>0</v>
      </c>
      <c r="BI157" s="1" t="str">
        <f t="shared" si="33"/>
        <v>Ameublement</v>
      </c>
    </row>
    <row r="158" spans="1:61" x14ac:dyDescent="0.2">
      <c r="A158" s="1" t="s">
        <v>131</v>
      </c>
      <c r="B158" s="41">
        <f t="shared" si="32"/>
        <v>5172.075381429252</v>
      </c>
      <c r="C158" s="1" t="s">
        <v>131</v>
      </c>
      <c r="D158" s="41">
        <f>'[3]Marge TER'!U15</f>
        <v>12.80220972473828</v>
      </c>
      <c r="E158" s="41">
        <f>'[4]Marge TER'!U15</f>
        <v>0</v>
      </c>
      <c r="F158" s="41">
        <f>'[5]Marge TER'!U15</f>
        <v>0</v>
      </c>
      <c r="G158" s="41">
        <f>'[6]Marge TER'!U15</f>
        <v>0</v>
      </c>
      <c r="H158" s="41">
        <f>'[7]Marge TER'!U15</f>
        <v>1784.3786506923461</v>
      </c>
      <c r="I158" s="41">
        <f>'[8]Marge TER'!U15</f>
        <v>80.719145707341966</v>
      </c>
      <c r="J158" s="41">
        <f>'[9]Marge TER'!U15</f>
        <v>0</v>
      </c>
      <c r="K158" s="41">
        <f>'[10]Marge TER'!U15</f>
        <v>0</v>
      </c>
      <c r="L158" s="41">
        <f>'[11]Marge TER'!U15</f>
        <v>0</v>
      </c>
      <c r="M158" s="41">
        <f>'[12]Marge TER'!U15</f>
        <v>0</v>
      </c>
      <c r="N158" s="41">
        <f>'[13]Marge TER'!U15</f>
        <v>0</v>
      </c>
      <c r="O158" s="41">
        <f>'[14]Marge TER'!U15</f>
        <v>0</v>
      </c>
      <c r="P158" s="41">
        <f>'[15]Marge TER'!U15</f>
        <v>0</v>
      </c>
      <c r="Q158" s="41">
        <f>'[16]Marge TER'!U15</f>
        <v>0</v>
      </c>
      <c r="R158" s="41">
        <f>'[17]Marge TER'!U15</f>
        <v>0</v>
      </c>
      <c r="S158" s="41">
        <f>'[18]Marge TER'!U15</f>
        <v>0</v>
      </c>
      <c r="T158" s="41">
        <f>'[19]Marge TER'!U15</f>
        <v>0</v>
      </c>
      <c r="U158" s="41">
        <f>'[20]Marge TER'!U15</f>
        <v>907.68460804545145</v>
      </c>
      <c r="V158" s="41">
        <f>'[21]Marge TER'!U15</f>
        <v>0</v>
      </c>
      <c r="W158" s="41">
        <f>'[22]Marge TER'!U15</f>
        <v>0</v>
      </c>
      <c r="X158" s="41">
        <f>'[23]Marge TER'!U15</f>
        <v>0</v>
      </c>
      <c r="Y158" s="41">
        <f>'[24]Marge TER'!U15</f>
        <v>0</v>
      </c>
      <c r="Z158" s="41">
        <f>'[25]Marge TER'!U15</f>
        <v>0</v>
      </c>
      <c r="AA158" s="41">
        <f>'[26]Marge TER'!U15</f>
        <v>0</v>
      </c>
      <c r="AB158" s="41">
        <f>'[27]Marge TER'!U15</f>
        <v>0</v>
      </c>
      <c r="AC158" s="41">
        <f>'[28]Marge TER'!U15</f>
        <v>0</v>
      </c>
      <c r="AD158" s="41">
        <f>'[29]Marge TER'!U15</f>
        <v>0</v>
      </c>
      <c r="AE158" s="41">
        <f>'[30]Marge TER'!U15</f>
        <v>0</v>
      </c>
      <c r="AF158" s="41">
        <f>'[31]Marge TER'!U15</f>
        <v>0</v>
      </c>
      <c r="AG158" s="41">
        <f>'[32]Marge TER'!U15</f>
        <v>0</v>
      </c>
      <c r="AH158" s="41">
        <f>'[33]Marge TER'!U15</f>
        <v>0</v>
      </c>
      <c r="AI158" s="41">
        <f>'[34]Marge TER'!U15</f>
        <v>0</v>
      </c>
      <c r="AJ158" s="41">
        <f>'[35]Marge TER'!U15</f>
        <v>0</v>
      </c>
      <c r="AK158" s="41">
        <f>'[36]Marge TER'!U15</f>
        <v>0</v>
      </c>
      <c r="AL158" s="41">
        <f>'[37]Marge TER'!U15</f>
        <v>0</v>
      </c>
      <c r="AM158" s="41">
        <f>'[38]Marge TER'!U15</f>
        <v>379.3445866954857</v>
      </c>
      <c r="AN158" s="41">
        <f>'[39]Marge TER'!U15</f>
        <v>1231.89908106097</v>
      </c>
      <c r="AO158" s="41">
        <f>'[40]Marge TER'!U15</f>
        <v>410.30320720183749</v>
      </c>
      <c r="AP158" s="41">
        <f>'[41]Marge TER'!U15</f>
        <v>0</v>
      </c>
      <c r="AQ158" s="41">
        <f>'[42]Marge TER'!U15</f>
        <v>0</v>
      </c>
      <c r="AR158" s="41">
        <f>'[43]Marge TER'!U15</f>
        <v>0</v>
      </c>
      <c r="AS158" s="41">
        <f>'[44]Marge TER'!U15</f>
        <v>0</v>
      </c>
      <c r="AT158" s="41">
        <f>'[45]Marge TER'!U15</f>
        <v>0</v>
      </c>
      <c r="AU158" s="41">
        <f>'[46]Marge TER'!U15</f>
        <v>0</v>
      </c>
      <c r="AV158" s="41">
        <f>'[47]Marge TER'!U15</f>
        <v>0</v>
      </c>
      <c r="AW158" s="41">
        <f>'[48]Marge TER'!U15</f>
        <v>0</v>
      </c>
      <c r="AX158" s="41">
        <f>'[49]Marge TER'!U15</f>
        <v>0</v>
      </c>
      <c r="AY158" s="41">
        <f>'[50]Marge TER'!U15</f>
        <v>0</v>
      </c>
      <c r="AZ158" s="41">
        <f>'[51]Marge TER'!U15</f>
        <v>0</v>
      </c>
      <c r="BA158" s="41">
        <f>'[52]Marge TER'!U15</f>
        <v>0</v>
      </c>
      <c r="BB158" s="41">
        <f>'[53]Marge TER'!U15</f>
        <v>0</v>
      </c>
      <c r="BC158" s="41">
        <f>'[54]Marge TER'!U15</f>
        <v>0</v>
      </c>
      <c r="BD158" s="41">
        <f>'[55]Marge TER'!U15</f>
        <v>0</v>
      </c>
      <c r="BE158" s="41">
        <f>'[56]Marge TER'!U15</f>
        <v>0</v>
      </c>
      <c r="BF158" s="41">
        <f>'[57]Marge TER'!U15</f>
        <v>0</v>
      </c>
      <c r="BG158" s="41">
        <f>'[58]Marge TER'!U15</f>
        <v>364.9438923010805</v>
      </c>
      <c r="BH158" s="41">
        <f>'[59]Marge TER'!U15</f>
        <v>0</v>
      </c>
      <c r="BI158" s="1" t="str">
        <f t="shared" si="33"/>
        <v>Pate &amp; papier &amp; carton</v>
      </c>
    </row>
    <row r="159" spans="1:61" x14ac:dyDescent="0.2">
      <c r="A159" s="1" t="s">
        <v>132</v>
      </c>
      <c r="B159" s="41">
        <f t="shared" si="32"/>
        <v>8838.3187591045225</v>
      </c>
      <c r="C159" s="1" t="s">
        <v>132</v>
      </c>
      <c r="D159" s="41">
        <f>'[3]Marge TER'!U16</f>
        <v>29.9983942147833</v>
      </c>
      <c r="E159" s="41">
        <f>'[4]Marge TER'!U16</f>
        <v>1927.5980481662084</v>
      </c>
      <c r="F159" s="41">
        <f>'[5]Marge TER'!U16</f>
        <v>0</v>
      </c>
      <c r="G159" s="41">
        <f>'[6]Marge TER'!U16</f>
        <v>0</v>
      </c>
      <c r="H159" s="41">
        <f>'[7]Marge TER'!U16</f>
        <v>4287.5573519788713</v>
      </c>
      <c r="I159" s="41">
        <f>'[8]Marge TER'!U16</f>
        <v>182.82077944301287</v>
      </c>
      <c r="J159" s="41">
        <f>'[9]Marge TER'!U16</f>
        <v>0</v>
      </c>
      <c r="K159" s="41">
        <f>'[10]Marge TER'!U16</f>
        <v>0</v>
      </c>
      <c r="L159" s="41">
        <f>'[11]Marge TER'!U16</f>
        <v>19.801210333753197</v>
      </c>
      <c r="M159" s="41">
        <f>'[12]Marge TER'!U16</f>
        <v>39.231427740086062</v>
      </c>
      <c r="N159" s="41">
        <f>'[13]Marge TER'!U16</f>
        <v>0</v>
      </c>
      <c r="O159" s="41">
        <f>'[14]Marge TER'!U16</f>
        <v>205.33923425396557</v>
      </c>
      <c r="P159" s="41">
        <f>'[15]Marge TER'!U16</f>
        <v>181.84405420939348</v>
      </c>
      <c r="Q159" s="41">
        <f>'[16]Marge TER'!U16</f>
        <v>66.644794554167561</v>
      </c>
      <c r="R159" s="41">
        <f>'[17]Marge TER'!U16</f>
        <v>306.26483675861874</v>
      </c>
      <c r="S159" s="41">
        <f>'[18]Marge TER'!U16</f>
        <v>651.33489939657818</v>
      </c>
      <c r="T159" s="41">
        <f>'[19]Marge TER'!U16</f>
        <v>0</v>
      </c>
      <c r="U159" s="41">
        <f>'[20]Marge TER'!U16</f>
        <v>72.147267137373788</v>
      </c>
      <c r="V159" s="41">
        <f>'[21]Marge TER'!U16</f>
        <v>0</v>
      </c>
      <c r="W159" s="41">
        <f>'[22]Marge TER'!U16</f>
        <v>0</v>
      </c>
      <c r="X159" s="41">
        <f>'[23]Marge TER'!U16</f>
        <v>0</v>
      </c>
      <c r="Y159" s="41">
        <f>'[24]Marge TER'!U16</f>
        <v>0</v>
      </c>
      <c r="Z159" s="41">
        <f>'[25]Marge TER'!U16</f>
        <v>0</v>
      </c>
      <c r="AA159" s="41">
        <f>'[26]Marge TER'!U16</f>
        <v>488.12939767377304</v>
      </c>
      <c r="AB159" s="41">
        <f>'[27]Marge TER'!U16</f>
        <v>0</v>
      </c>
      <c r="AC159" s="41">
        <f>'[28]Marge TER'!U16</f>
        <v>0</v>
      </c>
      <c r="AD159" s="41">
        <f>'[29]Marge TER'!U16</f>
        <v>0</v>
      </c>
      <c r="AE159" s="41">
        <f>'[30]Marge TER'!U16</f>
        <v>0</v>
      </c>
      <c r="AF159" s="41">
        <f>'[31]Marge TER'!U16</f>
        <v>0</v>
      </c>
      <c r="AG159" s="41">
        <f>'[32]Marge TER'!U16</f>
        <v>70.881554915428893</v>
      </c>
      <c r="AH159" s="41">
        <f>'[33]Marge TER'!U16</f>
        <v>3.7929819949667225</v>
      </c>
      <c r="AI159" s="41">
        <f>'[34]Marge TER'!U16</f>
        <v>0</v>
      </c>
      <c r="AJ159" s="41">
        <f>'[35]Marge TER'!U16</f>
        <v>0</v>
      </c>
      <c r="AK159" s="41">
        <f>'[36]Marge TER'!U16</f>
        <v>0</v>
      </c>
      <c r="AL159" s="41">
        <f>'[37]Marge TER'!U16</f>
        <v>0</v>
      </c>
      <c r="AM159" s="41">
        <f>'[38]Marge TER'!U16</f>
        <v>0</v>
      </c>
      <c r="AN159" s="41">
        <f>'[39]Marge TER'!U16</f>
        <v>0</v>
      </c>
      <c r="AO159" s="41">
        <f>'[40]Marge TER'!U16</f>
        <v>0</v>
      </c>
      <c r="AP159" s="41">
        <f>'[41]Marge TER'!U16</f>
        <v>0</v>
      </c>
      <c r="AQ159" s="41">
        <f>'[42]Marge TER'!U16</f>
        <v>0</v>
      </c>
      <c r="AR159" s="41">
        <f>'[43]Marge TER'!U16</f>
        <v>0</v>
      </c>
      <c r="AS159" s="41">
        <f>'[44]Marge TER'!U16</f>
        <v>0</v>
      </c>
      <c r="AT159" s="41">
        <f>'[45]Marge TER'!U16</f>
        <v>3.3042416745194059</v>
      </c>
      <c r="AU159" s="41">
        <f>'[46]Marge TER'!U16</f>
        <v>0</v>
      </c>
      <c r="AV159" s="41">
        <f>'[47]Marge TER'!U16</f>
        <v>0</v>
      </c>
      <c r="AW159" s="41">
        <f>'[48]Marge TER'!U16</f>
        <v>0</v>
      </c>
      <c r="AX159" s="41">
        <f>'[49]Marge TER'!U16</f>
        <v>0</v>
      </c>
      <c r="AY159" s="41">
        <f>'[50]Marge TER'!U16</f>
        <v>0</v>
      </c>
      <c r="AZ159" s="41">
        <f>'[51]Marge TER'!U16</f>
        <v>0</v>
      </c>
      <c r="BA159" s="41">
        <f>'[52]Marge TER'!U16</f>
        <v>0</v>
      </c>
      <c r="BB159" s="41">
        <f>'[53]Marge TER'!U16</f>
        <v>0</v>
      </c>
      <c r="BC159" s="41">
        <f>'[54]Marge TER'!U16</f>
        <v>0</v>
      </c>
      <c r="BD159" s="41">
        <f>'[55]Marge TER'!U16</f>
        <v>0</v>
      </c>
      <c r="BE159" s="41">
        <f>'[56]Marge TER'!U16</f>
        <v>0</v>
      </c>
      <c r="BF159" s="41">
        <f>'[57]Marge TER'!U16</f>
        <v>0</v>
      </c>
      <c r="BG159" s="41">
        <f>'[58]Marge TER'!U16</f>
        <v>301.62828465902254</v>
      </c>
      <c r="BH159" s="41">
        <f>'[59]Marge TER'!U16</f>
        <v>0</v>
      </c>
      <c r="BI159" s="1" t="str">
        <f t="shared" si="33"/>
        <v>Emballage - tonnellerie</v>
      </c>
    </row>
    <row r="160" spans="1:61" x14ac:dyDescent="0.2">
      <c r="A160" s="1" t="s">
        <v>133</v>
      </c>
      <c r="B160" s="41">
        <f t="shared" si="32"/>
        <v>6295.3703660368838</v>
      </c>
      <c r="C160" s="1" t="s">
        <v>133</v>
      </c>
      <c r="D160" s="41">
        <f>'[3]Marge TER'!U17</f>
        <v>25.816372535877022</v>
      </c>
      <c r="E160" s="41">
        <f>'[4]Marge TER'!U17</f>
        <v>0</v>
      </c>
      <c r="F160" s="41">
        <f>'[5]Marge TER'!U17</f>
        <v>0</v>
      </c>
      <c r="G160" s="41">
        <f>'[6]Marge TER'!U17</f>
        <v>332.51674075717904</v>
      </c>
      <c r="H160" s="41">
        <f>'[7]Marge TER'!U17</f>
        <v>3598.2994328177133</v>
      </c>
      <c r="I160" s="41">
        <f>'[8]Marge TER'!U17</f>
        <v>162.77467571334287</v>
      </c>
      <c r="J160" s="41">
        <f>'[9]Marge TER'!U17</f>
        <v>0</v>
      </c>
      <c r="K160" s="41">
        <f>'[10]Marge TER'!U17</f>
        <v>0</v>
      </c>
      <c r="L160" s="41">
        <f>'[11]Marge TER'!U17</f>
        <v>0</v>
      </c>
      <c r="M160" s="41">
        <f>'[12]Marge TER'!U17</f>
        <v>0</v>
      </c>
      <c r="N160" s="41">
        <f>'[13]Marge TER'!U17</f>
        <v>0</v>
      </c>
      <c r="O160" s="41">
        <f>'[14]Marge TER'!U17</f>
        <v>0</v>
      </c>
      <c r="P160" s="41">
        <f>'[15]Marge TER'!U17</f>
        <v>0</v>
      </c>
      <c r="Q160" s="41">
        <f>'[16]Marge TER'!U17</f>
        <v>0</v>
      </c>
      <c r="R160" s="41">
        <f>'[17]Marge TER'!U17</f>
        <v>0</v>
      </c>
      <c r="S160" s="41">
        <f>'[18]Marge TER'!U17</f>
        <v>0</v>
      </c>
      <c r="T160" s="41">
        <f>'[19]Marge TER'!U17</f>
        <v>0</v>
      </c>
      <c r="U160" s="41">
        <f>'[20]Marge TER'!U17</f>
        <v>0</v>
      </c>
      <c r="V160" s="41">
        <f>'[21]Marge TER'!U17</f>
        <v>1065.9031430910622</v>
      </c>
      <c r="W160" s="41">
        <f>'[22]Marge TER'!U17</f>
        <v>0</v>
      </c>
      <c r="X160" s="41">
        <f>'[23]Marge TER'!U17</f>
        <v>0</v>
      </c>
      <c r="Y160" s="41">
        <f>'[24]Marge TER'!U17</f>
        <v>0</v>
      </c>
      <c r="Z160" s="41">
        <f>'[25]Marge TER'!U17</f>
        <v>258.75893908647964</v>
      </c>
      <c r="AA160" s="41">
        <f>'[26]Marge TER'!U17</f>
        <v>0</v>
      </c>
      <c r="AB160" s="41">
        <f>'[27]Marge TER'!U17</f>
        <v>0</v>
      </c>
      <c r="AC160" s="41">
        <f>'[28]Marge TER'!U17</f>
        <v>0</v>
      </c>
      <c r="AD160" s="41">
        <f>'[29]Marge TER'!U17</f>
        <v>0</v>
      </c>
      <c r="AE160" s="41">
        <f>'[30]Marge TER'!U17</f>
        <v>0</v>
      </c>
      <c r="AF160" s="41">
        <f>'[31]Marge TER'!U17</f>
        <v>0</v>
      </c>
      <c r="AG160" s="41">
        <f>'[32]Marge TER'!U17</f>
        <v>0</v>
      </c>
      <c r="AH160" s="41">
        <f>'[33]Marge TER'!U17</f>
        <v>0</v>
      </c>
      <c r="AI160" s="41">
        <f>'[34]Marge TER'!U17</f>
        <v>0</v>
      </c>
      <c r="AJ160" s="41">
        <f>'[35]Marge TER'!U17</f>
        <v>0</v>
      </c>
      <c r="AK160" s="41">
        <f>'[36]Marge TER'!U17</f>
        <v>0</v>
      </c>
      <c r="AL160" s="41">
        <f>'[37]Marge TER'!U17</f>
        <v>0</v>
      </c>
      <c r="AM160" s="41">
        <f>'[38]Marge TER'!U17</f>
        <v>0</v>
      </c>
      <c r="AN160" s="41">
        <f>'[39]Marge TER'!U17</f>
        <v>0</v>
      </c>
      <c r="AO160" s="41">
        <f>'[40]Marge TER'!U17</f>
        <v>0</v>
      </c>
      <c r="AP160" s="41">
        <f>'[41]Marge TER'!U17</f>
        <v>0</v>
      </c>
      <c r="AQ160" s="41">
        <f>'[42]Marge TER'!U17</f>
        <v>0</v>
      </c>
      <c r="AR160" s="41">
        <f>'[43]Marge TER'!U17</f>
        <v>0</v>
      </c>
      <c r="AS160" s="41">
        <f>'[44]Marge TER'!U17</f>
        <v>0</v>
      </c>
      <c r="AT160" s="41">
        <f>'[45]Marge TER'!U17</f>
        <v>642.02788287264787</v>
      </c>
      <c r="AU160" s="41">
        <f>'[46]Marge TER'!U17</f>
        <v>0</v>
      </c>
      <c r="AV160" s="41">
        <f>'[47]Marge TER'!U17</f>
        <v>0</v>
      </c>
      <c r="AW160" s="41">
        <f>'[48]Marge TER'!U17</f>
        <v>0</v>
      </c>
      <c r="AX160" s="41">
        <f>'[49]Marge TER'!U17</f>
        <v>0</v>
      </c>
      <c r="AY160" s="41">
        <f>'[50]Marge TER'!U17</f>
        <v>0</v>
      </c>
      <c r="AZ160" s="41">
        <f>'[51]Marge TER'!U17</f>
        <v>0</v>
      </c>
      <c r="BA160" s="41">
        <f>'[52]Marge TER'!U17</f>
        <v>0</v>
      </c>
      <c r="BB160" s="41">
        <f>'[53]Marge TER'!U17</f>
        <v>0</v>
      </c>
      <c r="BC160" s="41">
        <f>'[54]Marge TER'!U17</f>
        <v>0</v>
      </c>
      <c r="BD160" s="41">
        <f>'[55]Marge TER'!U17</f>
        <v>0</v>
      </c>
      <c r="BE160" s="41">
        <f>'[56]Marge TER'!U17</f>
        <v>0</v>
      </c>
      <c r="BF160" s="41">
        <f>'[57]Marge TER'!U17</f>
        <v>0</v>
      </c>
      <c r="BG160" s="41">
        <f>'[58]Marge TER'!U17</f>
        <v>209.27317916258241</v>
      </c>
      <c r="BH160" s="41">
        <f>'[59]Marge TER'!U17</f>
        <v>0</v>
      </c>
      <c r="BI160" s="1" t="str">
        <f t="shared" si="33"/>
        <v>Energie</v>
      </c>
    </row>
    <row r="161" spans="1:72" x14ac:dyDescent="0.2">
      <c r="A161" s="1" t="s">
        <v>134</v>
      </c>
      <c r="B161" s="41">
        <f t="shared" si="32"/>
        <v>41407.281275240559</v>
      </c>
      <c r="C161" s="1" t="s">
        <v>134</v>
      </c>
      <c r="D161" s="41">
        <f>'[3]Marge TER'!U18</f>
        <v>14.022874647217412</v>
      </c>
      <c r="E161" s="41">
        <f>'[4]Marge TER'!U18</f>
        <v>928.41314939309962</v>
      </c>
      <c r="F161" s="41">
        <f>'[5]Marge TER'!U18</f>
        <v>0</v>
      </c>
      <c r="G161" s="41">
        <f>'[6]Marge TER'!U18</f>
        <v>0</v>
      </c>
      <c r="H161" s="41">
        <f>'[7]Marge TER'!U18</f>
        <v>2036.2101918975527</v>
      </c>
      <c r="I161" s="41">
        <f>'[8]Marge TER'!U18</f>
        <v>83.559954994756396</v>
      </c>
      <c r="J161" s="41">
        <f>'[9]Marge TER'!U18</f>
        <v>0</v>
      </c>
      <c r="K161" s="41">
        <f>'[10]Marge TER'!U18</f>
        <v>232.63697517176118</v>
      </c>
      <c r="L161" s="41">
        <f>'[11]Marge TER'!U18</f>
        <v>102.66916029990293</v>
      </c>
      <c r="M161" s="41">
        <f>'[12]Marge TER'!U18</f>
        <v>106.31811318355888</v>
      </c>
      <c r="N161" s="41">
        <f>'[13]Marge TER'!U18</f>
        <v>40.734506243892334</v>
      </c>
      <c r="O161" s="41">
        <f>'[14]Marge TER'!U18</f>
        <v>119.58674709399357</v>
      </c>
      <c r="P161" s="41">
        <f>'[15]Marge TER'!U18</f>
        <v>0</v>
      </c>
      <c r="Q161" s="41">
        <f>'[16]Marge TER'!U18</f>
        <v>0</v>
      </c>
      <c r="R161" s="41">
        <f>'[17]Marge TER'!U18</f>
        <v>0</v>
      </c>
      <c r="S161" s="41">
        <f>'[18]Marge TER'!U18</f>
        <v>0</v>
      </c>
      <c r="T161" s="41">
        <f>'[19]Marge TER'!U18</f>
        <v>0</v>
      </c>
      <c r="U161" s="41">
        <f>'[20]Marge TER'!U18</f>
        <v>40.729870091510932</v>
      </c>
      <c r="V161" s="41">
        <f>'[21]Marge TER'!U18</f>
        <v>0</v>
      </c>
      <c r="W161" s="41">
        <f>'[22]Marge TER'!U18</f>
        <v>0</v>
      </c>
      <c r="X161" s="41">
        <f>'[23]Marge TER'!U18</f>
        <v>0</v>
      </c>
      <c r="Y161" s="41">
        <f>'[24]Marge TER'!U18</f>
        <v>0</v>
      </c>
      <c r="Z161" s="41">
        <f>'[25]Marge TER'!U18</f>
        <v>0</v>
      </c>
      <c r="AA161" s="41">
        <f>'[26]Marge TER'!U18</f>
        <v>0</v>
      </c>
      <c r="AB161" s="41">
        <f>'[27]Marge TER'!U18</f>
        <v>0</v>
      </c>
      <c r="AC161" s="41">
        <f>'[28]Marge TER'!U18</f>
        <v>0</v>
      </c>
      <c r="AD161" s="41">
        <f>'[29]Marge TER'!U18</f>
        <v>0</v>
      </c>
      <c r="AE161" s="41">
        <f>'[30]Marge TER'!U18</f>
        <v>0</v>
      </c>
      <c r="AF161" s="41">
        <f>'[31]Marge TER'!U18</f>
        <v>0</v>
      </c>
      <c r="AG161" s="41">
        <f>'[32]Marge TER'!U18</f>
        <v>0</v>
      </c>
      <c r="AH161" s="41">
        <f>'[33]Marge TER'!U18</f>
        <v>0</v>
      </c>
      <c r="AI161" s="41">
        <f>'[34]Marge TER'!U18</f>
        <v>0</v>
      </c>
      <c r="AJ161" s="41">
        <f>'[35]Marge TER'!U18</f>
        <v>0</v>
      </c>
      <c r="AK161" s="41">
        <f>'[36]Marge TER'!U18</f>
        <v>0</v>
      </c>
      <c r="AL161" s="41">
        <f>'[37]Marge TER'!U18</f>
        <v>0</v>
      </c>
      <c r="AM161" s="41">
        <f>'[38]Marge TER'!U18</f>
        <v>0</v>
      </c>
      <c r="AN161" s="41">
        <f>'[39]Marge TER'!U18</f>
        <v>0</v>
      </c>
      <c r="AO161" s="41">
        <f>'[40]Marge TER'!U18</f>
        <v>0</v>
      </c>
      <c r="AP161" s="41">
        <f>'[41]Marge TER'!U18</f>
        <v>0</v>
      </c>
      <c r="AQ161" s="41">
        <f>'[42]Marge TER'!U18</f>
        <v>0</v>
      </c>
      <c r="AR161" s="41">
        <f>'[43]Marge TER'!U18</f>
        <v>0</v>
      </c>
      <c r="AS161" s="41">
        <f>'[44]Marge TER'!U18</f>
        <v>0</v>
      </c>
      <c r="AT161" s="41">
        <f>'[45]Marge TER'!U18</f>
        <v>0</v>
      </c>
      <c r="AU161" s="41">
        <f>'[46]Marge TER'!U18</f>
        <v>0</v>
      </c>
      <c r="AV161" s="41">
        <f>'[47]Marge TER'!U18</f>
        <v>0</v>
      </c>
      <c r="AW161" s="41">
        <f>'[48]Marge TER'!U18</f>
        <v>0</v>
      </c>
      <c r="AX161" s="41">
        <f>'[49]Marge TER'!U18</f>
        <v>0</v>
      </c>
      <c r="AY161" s="41">
        <f>'[50]Marge TER'!U18</f>
        <v>0</v>
      </c>
      <c r="AZ161" s="41">
        <f>'[51]Marge TER'!U18</f>
        <v>0</v>
      </c>
      <c r="BA161" s="41">
        <f>'[52]Marge TER'!U18</f>
        <v>0</v>
      </c>
      <c r="BB161" s="41">
        <f>'[53]Marge TER'!U18</f>
        <v>0</v>
      </c>
      <c r="BC161" s="41">
        <f>'[54]Marge TER'!U18</f>
        <v>0</v>
      </c>
      <c r="BD161" s="41">
        <f>'[55]Marge TER'!U18</f>
        <v>0</v>
      </c>
      <c r="BE161" s="41">
        <f>'[56]Marge TER'!U18</f>
        <v>0</v>
      </c>
      <c r="BF161" s="41">
        <f>'[57]Marge TER'!U18</f>
        <v>37522.226870581733</v>
      </c>
      <c r="BG161" s="41">
        <f>'[58]Marge TER'!U18</f>
        <v>180.17286164157531</v>
      </c>
      <c r="BH161" s="41">
        <f>'[59]Marge TER'!U18</f>
        <v>0</v>
      </c>
      <c r="BI161" s="1" t="str">
        <f t="shared" si="33"/>
        <v>Autre</v>
      </c>
    </row>
    <row r="162" spans="1:72" x14ac:dyDescent="0.2">
      <c r="A162" s="1" t="s">
        <v>135</v>
      </c>
      <c r="B162" s="41">
        <f t="shared" si="32"/>
        <v>229255.77473197796</v>
      </c>
      <c r="C162" s="1" t="s">
        <v>135</v>
      </c>
      <c r="D162" s="41">
        <f>'[3]Marge TER'!U19</f>
        <v>12.030912564437507</v>
      </c>
      <c r="E162" s="41">
        <f>'[4]Marge TER'!U19</f>
        <v>362.25566888177838</v>
      </c>
      <c r="F162" s="41">
        <f>'[5]Marge TER'!U19</f>
        <v>0</v>
      </c>
      <c r="G162" s="41">
        <f>'[6]Marge TER'!U19</f>
        <v>2915.227234428105</v>
      </c>
      <c r="H162" s="41">
        <f>'[7]Marge TER'!U19</f>
        <v>1610.8864533392864</v>
      </c>
      <c r="I162" s="41">
        <f>'[8]Marge TER'!U19</f>
        <v>79.778127805508205</v>
      </c>
      <c r="J162" s="41">
        <f>'[9]Marge TER'!U19</f>
        <v>0</v>
      </c>
      <c r="K162" s="41">
        <f>'[10]Marge TER'!U19</f>
        <v>315.11625875395816</v>
      </c>
      <c r="L162" s="41">
        <f>'[11]Marge TER'!U19</f>
        <v>6.5382463418646655</v>
      </c>
      <c r="M162" s="41">
        <f>'[12]Marge TER'!U19</f>
        <v>12.105755670964598</v>
      </c>
      <c r="N162" s="41">
        <f>'[13]Marge TER'!U19</f>
        <v>11.728319606602291</v>
      </c>
      <c r="O162" s="41">
        <f>'[14]Marge TER'!U19</f>
        <v>327.12729922650641</v>
      </c>
      <c r="P162" s="41">
        <f>'[15]Marge TER'!U19</f>
        <v>401.31354493712047</v>
      </c>
      <c r="Q162" s="41">
        <f>'[16]Marge TER'!U19</f>
        <v>17.329986013731762</v>
      </c>
      <c r="R162" s="41">
        <f>'[17]Marge TER'!U19</f>
        <v>474.9118188487322</v>
      </c>
      <c r="S162" s="41">
        <f>'[18]Marge TER'!U19</f>
        <v>0</v>
      </c>
      <c r="T162" s="41">
        <f>'[19]Marge TER'!U19</f>
        <v>0</v>
      </c>
      <c r="U162" s="41">
        <f>'[20]Marge TER'!U19</f>
        <v>16.121922605856586</v>
      </c>
      <c r="V162" s="41">
        <f>'[21]Marge TER'!U19</f>
        <v>210.18741774030946</v>
      </c>
      <c r="W162" s="41">
        <f>'[22]Marge TER'!U19</f>
        <v>987.95047166857717</v>
      </c>
      <c r="X162" s="41">
        <f>'[23]Marge TER'!U19</f>
        <v>0</v>
      </c>
      <c r="Y162" s="41">
        <f>'[24]Marge TER'!U19</f>
        <v>63.481101981755728</v>
      </c>
      <c r="Z162" s="41">
        <f>'[25]Marge TER'!U19</f>
        <v>314.92579974742404</v>
      </c>
      <c r="AA162" s="41">
        <f>'[26]Marge TER'!U19</f>
        <v>109.07668000723692</v>
      </c>
      <c r="AB162" s="41">
        <f>'[27]Marge TER'!U19</f>
        <v>0</v>
      </c>
      <c r="AC162" s="41">
        <f>'[28]Marge TER'!U19</f>
        <v>184.55527618374342</v>
      </c>
      <c r="AD162" s="41">
        <f>'[29]Marge TER'!U19</f>
        <v>983.66082449531677</v>
      </c>
      <c r="AE162" s="41">
        <f>'[30]Marge TER'!U19</f>
        <v>441.62073227917205</v>
      </c>
      <c r="AF162" s="41">
        <f>'[31]Marge TER'!U19</f>
        <v>564.61562765369831</v>
      </c>
      <c r="AG162" s="41">
        <f>'[32]Marge TER'!U19</f>
        <v>8939.4669120161125</v>
      </c>
      <c r="AH162" s="41">
        <f>'[33]Marge TER'!U19</f>
        <v>1050.0402786233926</v>
      </c>
      <c r="AI162" s="41">
        <f>'[34]Marge TER'!U19</f>
        <v>1.6078167129380685</v>
      </c>
      <c r="AJ162" s="41">
        <f>'[35]Marge TER'!U19</f>
        <v>771.55525760778471</v>
      </c>
      <c r="AK162" s="41">
        <f>'[36]Marge TER'!U19</f>
        <v>1358.6126228943288</v>
      </c>
      <c r="AL162" s="41">
        <f>'[37]Marge TER'!U19</f>
        <v>795.54064830637856</v>
      </c>
      <c r="AM162" s="41">
        <f>'[38]Marge TER'!U19</f>
        <v>0</v>
      </c>
      <c r="AN162" s="41">
        <f>'[39]Marge TER'!U19</f>
        <v>2962.325377382399</v>
      </c>
      <c r="AO162" s="41">
        <f>'[40]Marge TER'!U19</f>
        <v>31607.133338491902</v>
      </c>
      <c r="AP162" s="41">
        <f>'[41]Marge TER'!U19</f>
        <v>330</v>
      </c>
      <c r="AQ162" s="41">
        <f>'[42]Marge TER'!U19</f>
        <v>13904.137780216921</v>
      </c>
      <c r="AR162" s="41">
        <f>'[43]Marge TER'!U19</f>
        <v>1706.6820203633547</v>
      </c>
      <c r="AS162" s="41">
        <f>'[44]Marge TER'!U19</f>
        <v>3171.0245652394569</v>
      </c>
      <c r="AT162" s="41">
        <f>'[45]Marge TER'!U19</f>
        <v>662.289393694262</v>
      </c>
      <c r="AU162" s="41">
        <f>'[46]Marge TER'!U19</f>
        <v>929.55000000000007</v>
      </c>
      <c r="AV162" s="41">
        <f>'[47]Marge TER'!U19</f>
        <v>2393.8292011019284</v>
      </c>
      <c r="AW162" s="41">
        <f>'[48]Marge TER'!U19</f>
        <v>484.43001443001435</v>
      </c>
      <c r="AX162" s="41">
        <f>'[49]Marge TER'!U19</f>
        <v>74674.522743986105</v>
      </c>
      <c r="AY162" s="41">
        <f>'[50]Marge TER'!U19</f>
        <v>7240.3312353576739</v>
      </c>
      <c r="AZ162" s="41">
        <f>'[51]Marge TER'!U19</f>
        <v>2092.2268595041323</v>
      </c>
      <c r="BA162" s="41">
        <f>'[52]Marge TER'!U19</f>
        <v>36803.376116677078</v>
      </c>
      <c r="BB162" s="41">
        <f>'[53]Marge TER'!U19</f>
        <v>5495.0649350649355</v>
      </c>
      <c r="BC162" s="41">
        <f>'[54]Marge TER'!U19</f>
        <v>1616.1157024793388</v>
      </c>
      <c r="BD162" s="41">
        <f>'[55]Marge TER'!U19</f>
        <v>8712.2507122507104</v>
      </c>
      <c r="BE162" s="41">
        <f>'[56]Marge TER'!U19</f>
        <v>0</v>
      </c>
      <c r="BF162" s="41">
        <f>'[57]Marge TER'!U19</f>
        <v>0</v>
      </c>
      <c r="BG162" s="41">
        <f>'[58]Marge TER'!U19</f>
        <v>356.17078455297815</v>
      </c>
      <c r="BH162" s="41">
        <f>'[59]Marge TER'!U19</f>
        <v>10774.944934242158</v>
      </c>
      <c r="BI162" s="1" t="str">
        <f t="shared" si="33"/>
        <v>Demande finale</v>
      </c>
    </row>
    <row r="163" spans="1:72" x14ac:dyDescent="0.2">
      <c r="B163" s="41">
        <f>SUM(B155:B162)</f>
        <v>372479.61689783429</v>
      </c>
      <c r="C163" s="1" t="s">
        <v>152</v>
      </c>
      <c r="D163" s="41">
        <f>SUM(D155:D162)-D92</f>
        <v>0</v>
      </c>
      <c r="E163" s="41">
        <f t="shared" ref="E163:BH163" si="34">SUM(E155:E162)-E92</f>
        <v>0</v>
      </c>
      <c r="F163" s="41">
        <f t="shared" si="34"/>
        <v>0</v>
      </c>
      <c r="G163" s="41">
        <f t="shared" si="34"/>
        <v>0</v>
      </c>
      <c r="H163" s="41">
        <f t="shared" si="34"/>
        <v>0</v>
      </c>
      <c r="I163" s="41">
        <f t="shared" si="34"/>
        <v>0</v>
      </c>
      <c r="J163" s="41">
        <f t="shared" si="34"/>
        <v>-1</v>
      </c>
      <c r="K163" s="41">
        <f t="shared" si="34"/>
        <v>0</v>
      </c>
      <c r="L163" s="41">
        <f t="shared" si="34"/>
        <v>0</v>
      </c>
      <c r="M163" s="41">
        <f t="shared" si="34"/>
        <v>0</v>
      </c>
      <c r="N163" s="41">
        <f t="shared" si="34"/>
        <v>0</v>
      </c>
      <c r="O163" s="41">
        <f t="shared" si="34"/>
        <v>0</v>
      </c>
      <c r="P163" s="41">
        <f t="shared" si="34"/>
        <v>0</v>
      </c>
      <c r="Q163" s="41">
        <f t="shared" si="34"/>
        <v>0</v>
      </c>
      <c r="R163" s="41">
        <f t="shared" si="34"/>
        <v>0</v>
      </c>
      <c r="S163" s="41">
        <f t="shared" si="34"/>
        <v>0</v>
      </c>
      <c r="T163" s="41">
        <f t="shared" si="34"/>
        <v>0</v>
      </c>
      <c r="U163" s="41">
        <f t="shared" si="34"/>
        <v>0</v>
      </c>
      <c r="V163" s="41">
        <f t="shared" si="34"/>
        <v>0</v>
      </c>
      <c r="W163" s="41">
        <f t="shared" si="34"/>
        <v>0</v>
      </c>
      <c r="X163" s="41">
        <f t="shared" si="34"/>
        <v>0</v>
      </c>
      <c r="Y163" s="41">
        <f t="shared" si="34"/>
        <v>0</v>
      </c>
      <c r="Z163" s="41">
        <f t="shared" si="34"/>
        <v>0</v>
      </c>
      <c r="AA163" s="41">
        <f t="shared" si="34"/>
        <v>0</v>
      </c>
      <c r="AB163" s="41">
        <f t="shared" si="34"/>
        <v>0</v>
      </c>
      <c r="AC163" s="41">
        <f t="shared" si="34"/>
        <v>0</v>
      </c>
      <c r="AD163" s="41">
        <f t="shared" si="34"/>
        <v>0</v>
      </c>
      <c r="AE163" s="41">
        <f t="shared" si="34"/>
        <v>0</v>
      </c>
      <c r="AF163" s="41">
        <f t="shared" si="34"/>
        <v>0</v>
      </c>
      <c r="AG163" s="41">
        <f t="shared" si="34"/>
        <v>0</v>
      </c>
      <c r="AH163" s="41">
        <f t="shared" si="34"/>
        <v>0</v>
      </c>
      <c r="AI163" s="41">
        <f t="shared" si="34"/>
        <v>0</v>
      </c>
      <c r="AJ163" s="41">
        <f t="shared" si="34"/>
        <v>0</v>
      </c>
      <c r="AK163" s="41">
        <f t="shared" si="34"/>
        <v>0</v>
      </c>
      <c r="AL163" s="41">
        <f t="shared" si="34"/>
        <v>0</v>
      </c>
      <c r="AM163" s="41">
        <f t="shared" si="34"/>
        <v>0</v>
      </c>
      <c r="AN163" s="41">
        <f t="shared" si="34"/>
        <v>0</v>
      </c>
      <c r="AO163" s="41">
        <f t="shared" si="34"/>
        <v>0</v>
      </c>
      <c r="AP163" s="41">
        <f t="shared" si="34"/>
        <v>0</v>
      </c>
      <c r="AQ163" s="41">
        <f t="shared" si="34"/>
        <v>0</v>
      </c>
      <c r="AR163" s="41">
        <f t="shared" si="34"/>
        <v>0</v>
      </c>
      <c r="AS163" s="41">
        <f t="shared" si="34"/>
        <v>0</v>
      </c>
      <c r="AT163" s="41">
        <f t="shared" si="34"/>
        <v>0</v>
      </c>
      <c r="AU163" s="41">
        <f t="shared" si="34"/>
        <v>0</v>
      </c>
      <c r="AV163" s="41">
        <f t="shared" si="34"/>
        <v>0</v>
      </c>
      <c r="AW163" s="41">
        <f t="shared" si="34"/>
        <v>0</v>
      </c>
      <c r="AX163" s="41">
        <f t="shared" si="34"/>
        <v>0</v>
      </c>
      <c r="AY163" s="41">
        <f t="shared" si="34"/>
        <v>0</v>
      </c>
      <c r="AZ163" s="41">
        <f t="shared" si="34"/>
        <v>0</v>
      </c>
      <c r="BA163" s="41">
        <f t="shared" si="34"/>
        <v>0</v>
      </c>
      <c r="BB163" s="41">
        <f t="shared" si="34"/>
        <v>0</v>
      </c>
      <c r="BC163" s="41">
        <f t="shared" si="34"/>
        <v>0</v>
      </c>
      <c r="BD163" s="41">
        <f t="shared" si="34"/>
        <v>0</v>
      </c>
      <c r="BE163" s="41">
        <f t="shared" si="34"/>
        <v>0</v>
      </c>
      <c r="BF163" s="41">
        <f t="shared" si="34"/>
        <v>0</v>
      </c>
      <c r="BG163" s="41">
        <f t="shared" si="34"/>
        <v>0</v>
      </c>
      <c r="BH163" s="41">
        <f t="shared" si="34"/>
        <v>0</v>
      </c>
      <c r="BI163" s="1" t="str">
        <f t="shared" si="33"/>
        <v>ctrl</v>
      </c>
    </row>
    <row r="164" spans="1:72" x14ac:dyDescent="0.2">
      <c r="B164" s="41">
        <f>B163-B92</f>
        <v>-0.99999999994179234</v>
      </c>
    </row>
    <row r="165" spans="1:72" x14ac:dyDescent="0.2">
      <c r="A165" s="1" t="s">
        <v>153</v>
      </c>
      <c r="B165" s="41"/>
      <c r="D165" s="41"/>
    </row>
    <row r="166" spans="1:72" x14ac:dyDescent="0.2">
      <c r="B166" s="1" t="s">
        <v>137</v>
      </c>
      <c r="D166" s="1" t="s">
        <v>96</v>
      </c>
      <c r="E166" s="1" t="s">
        <v>14</v>
      </c>
      <c r="F166" s="1" t="s">
        <v>15</v>
      </c>
      <c r="G166" s="1" t="s">
        <v>16</v>
      </c>
      <c r="H166" s="1" t="s">
        <v>97</v>
      </c>
      <c r="I166" s="1" t="s">
        <v>18</v>
      </c>
      <c r="J166" s="1" t="s">
        <v>98</v>
      </c>
      <c r="K166" s="1" t="s">
        <v>20</v>
      </c>
      <c r="L166" s="1" t="s">
        <v>21</v>
      </c>
      <c r="M166" s="1" t="s">
        <v>99</v>
      </c>
      <c r="N166" s="1" t="s">
        <v>23</v>
      </c>
      <c r="O166" s="1" t="s">
        <v>24</v>
      </c>
      <c r="P166" s="1" t="s">
        <v>25</v>
      </c>
      <c r="Q166" s="1" t="s">
        <v>100</v>
      </c>
      <c r="R166" s="1" t="s">
        <v>27</v>
      </c>
      <c r="S166" s="1" t="s">
        <v>28</v>
      </c>
      <c r="T166" s="1" t="s">
        <v>101</v>
      </c>
      <c r="U166" s="1" t="s">
        <v>30</v>
      </c>
      <c r="V166" s="1" t="s">
        <v>31</v>
      </c>
      <c r="W166" s="1" t="s">
        <v>32</v>
      </c>
      <c r="X166" s="1" t="s">
        <v>33</v>
      </c>
      <c r="Y166" s="1" t="s">
        <v>102</v>
      </c>
      <c r="Z166" s="1" t="s">
        <v>103</v>
      </c>
      <c r="AA166" s="1" t="s">
        <v>104</v>
      </c>
      <c r="AB166" s="1" t="s">
        <v>105</v>
      </c>
      <c r="AC166" s="1" t="s">
        <v>106</v>
      </c>
      <c r="AD166" s="1" t="s">
        <v>107</v>
      </c>
      <c r="AE166" s="1" t="s">
        <v>40</v>
      </c>
      <c r="AF166" s="1" t="s">
        <v>41</v>
      </c>
      <c r="AG166" s="1" t="s">
        <v>108</v>
      </c>
      <c r="AH166" s="1" t="s">
        <v>43</v>
      </c>
      <c r="AI166" s="1" t="s">
        <v>44</v>
      </c>
      <c r="AJ166" s="1" t="s">
        <v>109</v>
      </c>
      <c r="AK166" s="1" t="s">
        <v>110</v>
      </c>
      <c r="AL166" s="1" t="s">
        <v>111</v>
      </c>
      <c r="AM166" s="1" t="s">
        <v>112</v>
      </c>
      <c r="AN166" s="1" t="s">
        <v>113</v>
      </c>
      <c r="AO166" s="1" t="s">
        <v>114</v>
      </c>
      <c r="AP166" s="1" t="s">
        <v>115</v>
      </c>
      <c r="AQ166" s="1" t="s">
        <v>116</v>
      </c>
      <c r="AR166" s="1" t="s">
        <v>117</v>
      </c>
      <c r="AS166" s="1" t="s">
        <v>118</v>
      </c>
      <c r="AT166" s="1" t="s">
        <v>119</v>
      </c>
      <c r="AU166" s="1" t="s">
        <v>120</v>
      </c>
      <c r="AV166" s="1" t="s">
        <v>57</v>
      </c>
      <c r="AW166" s="1" t="s">
        <v>58</v>
      </c>
      <c r="AX166" s="1" t="s">
        <v>59</v>
      </c>
      <c r="AY166" s="1" t="s">
        <v>60</v>
      </c>
      <c r="AZ166" s="1" t="s">
        <v>61</v>
      </c>
      <c r="BA166" s="1" t="s">
        <v>62</v>
      </c>
      <c r="BB166" s="1" t="s">
        <v>63</v>
      </c>
      <c r="BC166" s="1" t="s">
        <v>64</v>
      </c>
      <c r="BD166" s="1" t="s">
        <v>65</v>
      </c>
      <c r="BE166" s="1" t="s">
        <v>121</v>
      </c>
      <c r="BF166" s="1" t="s">
        <v>122</v>
      </c>
      <c r="BG166" s="1" t="s">
        <v>123</v>
      </c>
      <c r="BH166" s="1" t="s">
        <v>124</v>
      </c>
    </row>
    <row r="167" spans="1:72" x14ac:dyDescent="0.2">
      <c r="A167" s="1" t="s">
        <v>129</v>
      </c>
      <c r="B167" s="41">
        <f>SUM(D167:BH167)</f>
        <v>175193.77686501353</v>
      </c>
      <c r="C167" s="1" t="str">
        <f t="shared" ref="C167:C172" si="35">A167</f>
        <v>Construction</v>
      </c>
      <c r="D167" s="41">
        <f t="shared" ref="D167:BB167" si="36">IF(D$102=$BI167,(D$155+D$161+D$162)+D156,IF(SUM(D$156:D$161)&lt;&gt;0,D156/SUM(D$156:D$161)*(D$155+D$162)+D156,0))</f>
        <v>39.036924821612374</v>
      </c>
      <c r="E167" s="41">
        <f t="shared" si="36"/>
        <v>924.19415684361093</v>
      </c>
      <c r="F167" s="41">
        <f t="shared" si="36"/>
        <v>0</v>
      </c>
      <c r="G167" s="41">
        <f t="shared" si="36"/>
        <v>0</v>
      </c>
      <c r="H167" s="41">
        <f t="shared" si="36"/>
        <v>4881.6407033267333</v>
      </c>
      <c r="I167" s="41">
        <f t="shared" si="36"/>
        <v>219.15826320712463</v>
      </c>
      <c r="J167" s="41">
        <f t="shared" si="36"/>
        <v>0</v>
      </c>
      <c r="K167" s="41">
        <f t="shared" si="36"/>
        <v>730.96217567799977</v>
      </c>
      <c r="L167" s="41">
        <f t="shared" si="36"/>
        <v>233.3127625417728</v>
      </c>
      <c r="M167" s="41">
        <f t="shared" si="36"/>
        <v>197.59165947050656</v>
      </c>
      <c r="N167" s="41">
        <f t="shared" si="36"/>
        <v>36.89939663567074</v>
      </c>
      <c r="O167" s="41">
        <f t="shared" si="36"/>
        <v>2223.0618559204354</v>
      </c>
      <c r="P167" s="41">
        <f t="shared" si="36"/>
        <v>655.77679998628014</v>
      </c>
      <c r="Q167" s="41">
        <f t="shared" si="36"/>
        <v>369.92734538390425</v>
      </c>
      <c r="R167" s="41">
        <f t="shared" si="36"/>
        <v>359.78273431446155</v>
      </c>
      <c r="S167" s="41">
        <f t="shared" si="36"/>
        <v>0</v>
      </c>
      <c r="T167" s="41">
        <f t="shared" si="36"/>
        <v>180.26306652631575</v>
      </c>
      <c r="U167" s="41">
        <f t="shared" si="36"/>
        <v>137.89035212413148</v>
      </c>
      <c r="V167" s="41">
        <f t="shared" si="36"/>
        <v>0</v>
      </c>
      <c r="W167" s="41">
        <f t="shared" si="36"/>
        <v>1741.01936375572</v>
      </c>
      <c r="X167" s="41">
        <f t="shared" si="36"/>
        <v>607.06423941062747</v>
      </c>
      <c r="Y167" s="41">
        <f t="shared" si="36"/>
        <v>178.6985611308736</v>
      </c>
      <c r="Z167" s="41">
        <f t="shared" si="36"/>
        <v>0</v>
      </c>
      <c r="AA167" s="41">
        <f t="shared" si="36"/>
        <v>1451.4696716826325</v>
      </c>
      <c r="AB167" s="41">
        <f t="shared" si="36"/>
        <v>0</v>
      </c>
      <c r="AC167" s="41">
        <f t="shared" si="36"/>
        <v>556.12794082768937</v>
      </c>
      <c r="AD167" s="41">
        <f t="shared" si="36"/>
        <v>4146.1580283477888</v>
      </c>
      <c r="AE167" s="41">
        <f t="shared" si="36"/>
        <v>4676.7604444444441</v>
      </c>
      <c r="AF167" s="41">
        <f t="shared" si="36"/>
        <v>3753.0233658188727</v>
      </c>
      <c r="AG167" s="41">
        <f t="shared" si="36"/>
        <v>0</v>
      </c>
      <c r="AH167" s="41">
        <f t="shared" si="36"/>
        <v>0</v>
      </c>
      <c r="AI167" s="41">
        <f t="shared" si="36"/>
        <v>179.16337019108283</v>
      </c>
      <c r="AJ167" s="41">
        <f t="shared" si="36"/>
        <v>807.34168024394648</v>
      </c>
      <c r="AK167" s="41">
        <f t="shared" si="36"/>
        <v>0</v>
      </c>
      <c r="AL167" s="84">
        <f>AL156</f>
        <v>1.6990820904249462</v>
      </c>
      <c r="AM167" s="41">
        <f t="shared" si="36"/>
        <v>0</v>
      </c>
      <c r="AN167" s="41">
        <f t="shared" si="36"/>
        <v>0</v>
      </c>
      <c r="AO167" s="41">
        <f t="shared" si="36"/>
        <v>0</v>
      </c>
      <c r="AP167" s="41">
        <f t="shared" si="36"/>
        <v>0</v>
      </c>
      <c r="AQ167" s="84">
        <f>AQ156</f>
        <v>209.8466180315263</v>
      </c>
      <c r="AR167" s="41">
        <f t="shared" si="36"/>
        <v>0</v>
      </c>
      <c r="AS167" s="41">
        <f t="shared" si="36"/>
        <v>0</v>
      </c>
      <c r="AT167" s="41">
        <f t="shared" si="36"/>
        <v>12.686511703225953</v>
      </c>
      <c r="AU167" s="41">
        <f t="shared" si="36"/>
        <v>929.55000000000007</v>
      </c>
      <c r="AV167" s="41">
        <f t="shared" si="36"/>
        <v>2393.8292011019284</v>
      </c>
      <c r="AW167" s="41">
        <f t="shared" si="36"/>
        <v>484.43001443001435</v>
      </c>
      <c r="AX167" s="41">
        <f t="shared" si="36"/>
        <v>74674.522743986105</v>
      </c>
      <c r="AY167" s="41">
        <f t="shared" si="36"/>
        <v>7240.3312353576739</v>
      </c>
      <c r="AZ167" s="41">
        <f t="shared" si="36"/>
        <v>2092.2268595041323</v>
      </c>
      <c r="BA167" s="41">
        <f t="shared" si="36"/>
        <v>36803.376116677078</v>
      </c>
      <c r="BB167" s="41">
        <f t="shared" si="36"/>
        <v>5495.0649350649355</v>
      </c>
      <c r="BC167" s="41">
        <f t="shared" ref="BC167:BH171" si="37">IF(BC$102=$BI167,(BC$155+BC$161+BC$162)+BC156,IF(SUM(BC$156:BC$161)&lt;&gt;0,BC156/SUM(BC$156:BC$161)*(BC$155+BC$162)+BC156,0))</f>
        <v>1616.1157024793388</v>
      </c>
      <c r="BD167" s="41">
        <f t="shared" si="37"/>
        <v>0</v>
      </c>
      <c r="BE167" s="41">
        <f t="shared" si="37"/>
        <v>12986.950665395949</v>
      </c>
      <c r="BF167" s="41">
        <f t="shared" si="37"/>
        <v>0</v>
      </c>
      <c r="BG167" s="41">
        <f t="shared" si="37"/>
        <v>966.82231655693749</v>
      </c>
      <c r="BH167" s="41">
        <f t="shared" si="37"/>
        <v>0</v>
      </c>
      <c r="BI167" s="1" t="str">
        <f>A167</f>
        <v>Construction</v>
      </c>
    </row>
    <row r="168" spans="1:72" x14ac:dyDescent="0.2">
      <c r="A168" s="1" t="s">
        <v>130</v>
      </c>
      <c r="B168" s="41">
        <f>SUM(D168:BH168)</f>
        <v>24796.110897018018</v>
      </c>
      <c r="C168" s="1" t="str">
        <f t="shared" si="35"/>
        <v>Ameublement</v>
      </c>
      <c r="D168" s="41">
        <f t="shared" ref="D168:BB170" si="38">IF(D$102=$BI168,(D$155+D$161+D$162)+D157,IF(SUM(D$156:D$161)&lt;&gt;0,D157/SUM(D$156:D$161)*(D$155+D$162)+D157,0))</f>
        <v>7.9893466155486319</v>
      </c>
      <c r="E168" s="41">
        <f t="shared" si="38"/>
        <v>272.93645712415662</v>
      </c>
      <c r="F168" s="41">
        <f t="shared" si="38"/>
        <v>0</v>
      </c>
      <c r="G168" s="41">
        <f t="shared" si="38"/>
        <v>0</v>
      </c>
      <c r="H168" s="41">
        <f t="shared" si="38"/>
        <v>1016.7244417756372</v>
      </c>
      <c r="I168" s="41">
        <f t="shared" si="38"/>
        <v>43.795347507770536</v>
      </c>
      <c r="J168" s="41">
        <f t="shared" si="38"/>
        <v>0</v>
      </c>
      <c r="K168" s="41">
        <f t="shared" si="38"/>
        <v>526.27880066566581</v>
      </c>
      <c r="L168" s="41">
        <f t="shared" si="38"/>
        <v>2.5358706725944451</v>
      </c>
      <c r="M168" s="41">
        <f t="shared" si="38"/>
        <v>37.972527164402841</v>
      </c>
      <c r="N168" s="41">
        <f t="shared" si="38"/>
        <v>0</v>
      </c>
      <c r="O168" s="41">
        <f t="shared" si="38"/>
        <v>87.712857109233013</v>
      </c>
      <c r="P168" s="41">
        <f t="shared" si="38"/>
        <v>0.10650903325475175</v>
      </c>
      <c r="Q168" s="41">
        <f t="shared" si="38"/>
        <v>10.51258910205819</v>
      </c>
      <c r="R168" s="41">
        <f t="shared" si="38"/>
        <v>4.9557864072910171E-2</v>
      </c>
      <c r="S168" s="41">
        <f t="shared" si="38"/>
        <v>0</v>
      </c>
      <c r="T168" s="41">
        <f t="shared" si="38"/>
        <v>0</v>
      </c>
      <c r="U168" s="41">
        <f t="shared" si="38"/>
        <v>158.52572220216541</v>
      </c>
      <c r="V168" s="41">
        <f t="shared" si="38"/>
        <v>0</v>
      </c>
      <c r="W168" s="41">
        <f t="shared" si="38"/>
        <v>0</v>
      </c>
      <c r="X168" s="41">
        <f t="shared" si="38"/>
        <v>1.6219478792947519</v>
      </c>
      <c r="Y168" s="41">
        <f t="shared" si="38"/>
        <v>0</v>
      </c>
      <c r="Z168" s="41">
        <f t="shared" si="38"/>
        <v>0</v>
      </c>
      <c r="AA168" s="41">
        <f t="shared" si="38"/>
        <v>1668.6829383892873</v>
      </c>
      <c r="AB168" s="41">
        <f t="shared" si="38"/>
        <v>0</v>
      </c>
      <c r="AC168" s="41">
        <f t="shared" si="38"/>
        <v>0</v>
      </c>
      <c r="AD168" s="41">
        <f t="shared" si="38"/>
        <v>0</v>
      </c>
      <c r="AE168" s="41">
        <f t="shared" si="38"/>
        <v>0</v>
      </c>
      <c r="AF168" s="41">
        <f t="shared" si="38"/>
        <v>0</v>
      </c>
      <c r="AG168" s="41">
        <f t="shared" si="38"/>
        <v>0</v>
      </c>
      <c r="AH168" s="41">
        <f t="shared" si="38"/>
        <v>0</v>
      </c>
      <c r="AI168" s="41">
        <f t="shared" si="38"/>
        <v>0</v>
      </c>
      <c r="AJ168" s="41">
        <f t="shared" si="38"/>
        <v>0</v>
      </c>
      <c r="AK168" s="41">
        <f t="shared" si="38"/>
        <v>0</v>
      </c>
      <c r="AL168" s="84">
        <f>IF(AL$102=$BI168,(AL$155+AL$161+AL$162)+AL157,IF(SUM(AL$156:AL$161)&lt;&gt;0,AL157/SUM(AL$156:AL$161)*(AL$155+AL$162)+AL157,0))</f>
        <v>0</v>
      </c>
      <c r="AM168" s="41">
        <f t="shared" si="38"/>
        <v>0</v>
      </c>
      <c r="AN168" s="41">
        <f t="shared" si="38"/>
        <v>0</v>
      </c>
      <c r="AO168" s="41">
        <f t="shared" si="38"/>
        <v>0</v>
      </c>
      <c r="AP168" s="41">
        <f t="shared" si="38"/>
        <v>0</v>
      </c>
      <c r="AQ168" s="84">
        <f>IF(AQ$102=$BI168,(AQ$155+AQ$161+AQ$162)+AQ157,IF(SUM(AQ$156:AQ$161)&lt;&gt;0,AQ157/SUM(AQ$156:AQ$161)*(AQ$155+AQ$162)+AQ157,0))</f>
        <v>20809.005500069834</v>
      </c>
      <c r="AR168" s="41">
        <f t="shared" si="38"/>
        <v>0</v>
      </c>
      <c r="AS168" s="41">
        <f t="shared" si="38"/>
        <v>0</v>
      </c>
      <c r="AT168" s="41">
        <f t="shared" si="38"/>
        <v>14.585055437161067</v>
      </c>
      <c r="AU168" s="41">
        <f t="shared" si="38"/>
        <v>0</v>
      </c>
      <c r="AV168" s="41">
        <f t="shared" si="38"/>
        <v>0</v>
      </c>
      <c r="AW168" s="41">
        <f t="shared" si="38"/>
        <v>0</v>
      </c>
      <c r="AX168" s="41">
        <f t="shared" si="38"/>
        <v>0</v>
      </c>
      <c r="AY168" s="41">
        <f t="shared" si="38"/>
        <v>0</v>
      </c>
      <c r="AZ168" s="41">
        <f t="shared" si="38"/>
        <v>0</v>
      </c>
      <c r="BA168" s="41">
        <f t="shared" si="38"/>
        <v>0</v>
      </c>
      <c r="BB168" s="41">
        <f t="shared" si="38"/>
        <v>0</v>
      </c>
      <c r="BC168" s="41">
        <f t="shared" si="37"/>
        <v>0</v>
      </c>
      <c r="BD168" s="41">
        <f t="shared" si="37"/>
        <v>0</v>
      </c>
      <c r="BE168" s="41">
        <f t="shared" si="37"/>
        <v>0</v>
      </c>
      <c r="BF168" s="41">
        <f t="shared" si="37"/>
        <v>0</v>
      </c>
      <c r="BG168" s="41">
        <f t="shared" si="37"/>
        <v>137.07542840588002</v>
      </c>
      <c r="BH168" s="41">
        <f t="shared" si="37"/>
        <v>0</v>
      </c>
      <c r="BI168" s="1" t="str">
        <f t="shared" ref="BI168:BI173" si="39">A168</f>
        <v>Ameublement</v>
      </c>
    </row>
    <row r="169" spans="1:72" s="85" customFormat="1" x14ac:dyDescent="0.2">
      <c r="A169" s="85" t="s">
        <v>131</v>
      </c>
      <c r="B169" s="86"/>
      <c r="C169" s="85" t="str">
        <f t="shared" si="35"/>
        <v>Pate &amp; papier &amp; carton</v>
      </c>
      <c r="D169" s="86">
        <f t="shared" si="38"/>
        <v>19.668217037795078</v>
      </c>
      <c r="E169" s="86">
        <f t="shared" si="38"/>
        <v>0</v>
      </c>
      <c r="F169" s="86">
        <f t="shared" si="38"/>
        <v>0</v>
      </c>
      <c r="G169" s="86">
        <f t="shared" si="38"/>
        <v>0</v>
      </c>
      <c r="H169" s="86">
        <f t="shared" si="38"/>
        <v>2442.2209990115248</v>
      </c>
      <c r="I169" s="86">
        <f t="shared" si="38"/>
        <v>111.45883321388744</v>
      </c>
      <c r="J169" s="86">
        <f t="shared" si="38"/>
        <v>0</v>
      </c>
      <c r="K169" s="86">
        <f t="shared" si="38"/>
        <v>0</v>
      </c>
      <c r="L169" s="86">
        <f t="shared" si="38"/>
        <v>0</v>
      </c>
      <c r="M169" s="86">
        <f t="shared" si="38"/>
        <v>0</v>
      </c>
      <c r="N169" s="86">
        <f t="shared" si="38"/>
        <v>0</v>
      </c>
      <c r="O169" s="86">
        <f t="shared" si="38"/>
        <v>0</v>
      </c>
      <c r="P169" s="86">
        <f t="shared" si="38"/>
        <v>0</v>
      </c>
      <c r="Q169" s="86">
        <f t="shared" si="38"/>
        <v>0</v>
      </c>
      <c r="R169" s="86">
        <f t="shared" si="38"/>
        <v>0</v>
      </c>
      <c r="S169" s="86">
        <f t="shared" si="38"/>
        <v>0</v>
      </c>
      <c r="T169" s="86">
        <f t="shared" si="38"/>
        <v>0</v>
      </c>
      <c r="U169" s="86">
        <f t="shared" si="38"/>
        <v>1283.4027820573156</v>
      </c>
      <c r="V169" s="86">
        <f t="shared" si="38"/>
        <v>0</v>
      </c>
      <c r="W169" s="86">
        <f t="shared" si="38"/>
        <v>0</v>
      </c>
      <c r="X169" s="86">
        <f t="shared" si="38"/>
        <v>0</v>
      </c>
      <c r="Y169" s="86">
        <f t="shared" si="38"/>
        <v>0</v>
      </c>
      <c r="Z169" s="86">
        <f t="shared" si="38"/>
        <v>0</v>
      </c>
      <c r="AA169" s="86">
        <f t="shared" si="38"/>
        <v>0</v>
      </c>
      <c r="AB169" s="86">
        <f t="shared" si="38"/>
        <v>0</v>
      </c>
      <c r="AC169" s="86">
        <f t="shared" si="38"/>
        <v>0</v>
      </c>
      <c r="AD169" s="86">
        <f t="shared" si="38"/>
        <v>0</v>
      </c>
      <c r="AE169" s="86">
        <f t="shared" si="38"/>
        <v>0</v>
      </c>
      <c r="AF169" s="86">
        <f t="shared" si="38"/>
        <v>0</v>
      </c>
      <c r="AG169" s="86">
        <f t="shared" si="38"/>
        <v>0</v>
      </c>
      <c r="AH169" s="86">
        <f t="shared" si="38"/>
        <v>0</v>
      </c>
      <c r="AI169" s="86">
        <f t="shared" si="38"/>
        <v>0</v>
      </c>
      <c r="AJ169" s="86">
        <f t="shared" si="38"/>
        <v>0</v>
      </c>
      <c r="AK169" s="86">
        <f t="shared" si="38"/>
        <v>0</v>
      </c>
      <c r="AL169" s="87">
        <f>IF(AL$102=$BI169,(AL$155+AL$161+AL$162)+AL158,IF(SUM(AL$156:AL$161)&lt;&gt;0,AL158/SUM(AL$156:AL$161)*(AL$155+AL$162)+AL158,0))</f>
        <v>0</v>
      </c>
      <c r="AM169" s="86">
        <f t="shared" si="38"/>
        <v>1091.8420005013049</v>
      </c>
      <c r="AN169" s="86">
        <f t="shared" si="38"/>
        <v>15701.952459782393</v>
      </c>
      <c r="AO169" s="86">
        <f t="shared" si="38"/>
        <v>41377.601235240691</v>
      </c>
      <c r="AP169" s="86">
        <f t="shared" si="38"/>
        <v>0</v>
      </c>
      <c r="AQ169" s="87">
        <f>IF(AQ$102=$BI169,(AQ$155+AQ$161+AQ$162)+AQ158,IF(SUM(AQ$156:AQ$161)&lt;&gt;0,AQ158/SUM(AQ$156:AQ$161)*(AQ$155+AQ$162)+AQ158,0))</f>
        <v>0</v>
      </c>
      <c r="AR169" s="86">
        <f t="shared" si="38"/>
        <v>0</v>
      </c>
      <c r="AS169" s="86">
        <f t="shared" si="38"/>
        <v>0</v>
      </c>
      <c r="AT169" s="86">
        <f t="shared" si="38"/>
        <v>0</v>
      </c>
      <c r="AU169" s="86">
        <f t="shared" si="38"/>
        <v>0</v>
      </c>
      <c r="AV169" s="86">
        <f t="shared" si="38"/>
        <v>0</v>
      </c>
      <c r="AW169" s="86">
        <f t="shared" si="38"/>
        <v>0</v>
      </c>
      <c r="AX169" s="86">
        <f t="shared" si="38"/>
        <v>0</v>
      </c>
      <c r="AY169" s="86">
        <f t="shared" si="38"/>
        <v>0</v>
      </c>
      <c r="AZ169" s="86">
        <f t="shared" si="38"/>
        <v>0</v>
      </c>
      <c r="BA169" s="86">
        <f t="shared" si="38"/>
        <v>0</v>
      </c>
      <c r="BB169" s="86">
        <f t="shared" si="38"/>
        <v>0</v>
      </c>
      <c r="BC169" s="86">
        <f t="shared" si="37"/>
        <v>0</v>
      </c>
      <c r="BD169" s="86">
        <f t="shared" si="37"/>
        <v>0</v>
      </c>
      <c r="BE169" s="86">
        <f t="shared" si="37"/>
        <v>0</v>
      </c>
      <c r="BF169" s="86">
        <f t="shared" si="37"/>
        <v>0</v>
      </c>
      <c r="BG169" s="86">
        <f t="shared" si="37"/>
        <v>562.33937891474807</v>
      </c>
      <c r="BH169" s="86">
        <f t="shared" si="37"/>
        <v>0</v>
      </c>
      <c r="BI169" s="85" t="str">
        <f t="shared" si="39"/>
        <v>Pate &amp; papier &amp; carton</v>
      </c>
      <c r="BQ169" s="88"/>
      <c r="BT169" s="89"/>
    </row>
    <row r="170" spans="1:72" s="15" customFormat="1" x14ac:dyDescent="0.2">
      <c r="A170" s="15" t="s">
        <v>154</v>
      </c>
      <c r="B170" s="84">
        <f>SUM(D170:BH170)</f>
        <v>36260.095055939157</v>
      </c>
      <c r="C170" s="15" t="str">
        <f t="shared" si="35"/>
        <v>Emballage</v>
      </c>
      <c r="D170" s="84">
        <f>IF(D$102=$BI170,(D$155+D$161+D$162)+D159,IF(SUM(D$156:D$161)&lt;&gt;0,D159/SUM(D$156:D$161)*(D$155+D$162)+D159,0))+0.54*D169</f>
        <v>56.707797255561545</v>
      </c>
      <c r="E170" s="84">
        <f t="shared" si="38"/>
        <v>2566.6578661215267</v>
      </c>
      <c r="F170" s="84">
        <f t="shared" si="38"/>
        <v>0</v>
      </c>
      <c r="G170" s="84">
        <f t="shared" si="38"/>
        <v>0</v>
      </c>
      <c r="H170" s="84">
        <f>IF(H$102=$BI170,(H$155+H$161+H$162)+H159,IF(SUM(H$156:H$161)&lt;&gt;0,H159/SUM(H$156:H$161)*(H$155+H$162)+H159,0))+0.54*H169</f>
        <v>7187.0395783898366</v>
      </c>
      <c r="I170" s="84">
        <f>IF(I$102=$BI170,(I$155+I$161+I$162)+I159,IF(SUM(I$156:I$161)&lt;&gt;0,I159/SUM(I$156:I$161)*(I$155+I$162)+I159,0))+0.54*I169</f>
        <v>312.6308624064128</v>
      </c>
      <c r="J170" s="84">
        <f t="shared" si="38"/>
        <v>0</v>
      </c>
      <c r="K170" s="84">
        <f t="shared" si="38"/>
        <v>0</v>
      </c>
      <c r="L170" s="84">
        <f t="shared" si="38"/>
        <v>26.703828082316914</v>
      </c>
      <c r="M170" s="84">
        <f t="shared" si="38"/>
        <v>58.503897108567998</v>
      </c>
      <c r="N170" s="84">
        <f t="shared" si="38"/>
        <v>0</v>
      </c>
      <c r="O170" s="84">
        <f t="shared" si="38"/>
        <v>247.94570112712907</v>
      </c>
      <c r="P170" s="84">
        <f t="shared" si="38"/>
        <v>382.45967370773803</v>
      </c>
      <c r="Q170" s="84">
        <f t="shared" si="38"/>
        <v>177.68291388719717</v>
      </c>
      <c r="R170" s="84">
        <f t="shared" si="38"/>
        <v>633.02451988534085</v>
      </c>
      <c r="S170" s="84">
        <f t="shared" si="38"/>
        <v>828.78430927131444</v>
      </c>
      <c r="T170" s="84">
        <f t="shared" si="38"/>
        <v>0</v>
      </c>
      <c r="U170" s="84">
        <f>IF(U$102=$BI170,(U$155+U$161+U$162)+U159,IF(SUM(U$156:U$161)&lt;&gt;0,U159/SUM(U$156:U$161)*(U$155+U$162)+U159,0))+0.54*U169</f>
        <v>795.04871032440758</v>
      </c>
      <c r="V170" s="84">
        <f t="shared" si="38"/>
        <v>0</v>
      </c>
      <c r="W170" s="84">
        <f t="shared" si="38"/>
        <v>0</v>
      </c>
      <c r="X170" s="84">
        <f t="shared" si="38"/>
        <v>0</v>
      </c>
      <c r="Y170" s="84">
        <f t="shared" si="38"/>
        <v>0</v>
      </c>
      <c r="Z170" s="84">
        <f t="shared" si="38"/>
        <v>0</v>
      </c>
      <c r="AA170" s="84">
        <f t="shared" si="38"/>
        <v>1073.7964790310302</v>
      </c>
      <c r="AB170" s="84">
        <f t="shared" si="38"/>
        <v>0</v>
      </c>
      <c r="AC170" s="84">
        <f t="shared" si="38"/>
        <v>0</v>
      </c>
      <c r="AD170" s="84">
        <f t="shared" si="38"/>
        <v>0</v>
      </c>
      <c r="AE170" s="84">
        <f t="shared" si="38"/>
        <v>0</v>
      </c>
      <c r="AF170" s="84">
        <f t="shared" si="38"/>
        <v>0</v>
      </c>
      <c r="AG170" s="84">
        <f t="shared" si="38"/>
        <v>9803.6757875311741</v>
      </c>
      <c r="AH170" s="84">
        <f t="shared" si="38"/>
        <v>2262.9585627232609</v>
      </c>
      <c r="AI170" s="84">
        <f t="shared" si="38"/>
        <v>0</v>
      </c>
      <c r="AJ170" s="84">
        <f t="shared" si="38"/>
        <v>0</v>
      </c>
      <c r="AK170" s="84">
        <f t="shared" si="38"/>
        <v>0</v>
      </c>
      <c r="AL170" s="84">
        <f>IF(AL$102=$BI170,(AL$155+AL$161+AL$162)+AL159,IF(SUM(AL$156:AL$161)&lt;&gt;0,AL159/SUM(AL$156:AL$161)*(AL$155+AL$162)+AL159,0))</f>
        <v>0</v>
      </c>
      <c r="AM170" s="84">
        <f>IF(AM$102=$BI170,(AM$155+AM$161+AM$162)+AM159,IF(SUM(AM$156:AM$161)&lt;&gt;0,AM159/SUM(AM$156:AM$161)*(AM$155+AM$162)+AM159,0))+0.54*AM169</f>
        <v>589.59468027070466</v>
      </c>
      <c r="AN170" s="84">
        <f>IF(AN$102=$BI170,(AN$155+AN$161+AN$162)+AN159,IF(SUM(AN$156:AN$161)&lt;&gt;0,AN159/SUM(AN$156:AN$161)*(AN$155+AN$162)+AN159,0))+0.54*AN169</f>
        <v>8479.0543282824929</v>
      </c>
      <c r="AO170" s="84">
        <f t="shared" si="38"/>
        <v>0</v>
      </c>
      <c r="AP170" s="84">
        <f t="shared" si="38"/>
        <v>0</v>
      </c>
      <c r="AQ170" s="84">
        <f>IF(AQ$102=$BI170,(AQ$155+AQ$161+AQ$162)+AQ159,IF(SUM(AQ$156:AQ$161)&lt;&gt;0,AQ159/SUM(AQ$156:AQ$161)*(AQ$155+AQ$162)+AQ159,0))</f>
        <v>0</v>
      </c>
      <c r="AR170" s="84">
        <f t="shared" si="38"/>
        <v>0</v>
      </c>
      <c r="AS170" s="84">
        <f t="shared" si="38"/>
        <v>0</v>
      </c>
      <c r="AT170" s="84">
        <f t="shared" si="38"/>
        <v>9.3854745048290873</v>
      </c>
      <c r="AU170" s="84">
        <f t="shared" si="38"/>
        <v>0</v>
      </c>
      <c r="AV170" s="84">
        <f t="shared" si="38"/>
        <v>0</v>
      </c>
      <c r="AW170" s="84">
        <f t="shared" si="38"/>
        <v>0</v>
      </c>
      <c r="AX170" s="84">
        <f t="shared" si="38"/>
        <v>0</v>
      </c>
      <c r="AY170" s="84">
        <f t="shared" si="38"/>
        <v>0</v>
      </c>
      <c r="AZ170" s="84">
        <f t="shared" si="38"/>
        <v>0</v>
      </c>
      <c r="BA170" s="84">
        <f t="shared" si="38"/>
        <v>0</v>
      </c>
      <c r="BB170" s="84">
        <f t="shared" si="38"/>
        <v>0</v>
      </c>
      <c r="BC170" s="84">
        <f t="shared" si="37"/>
        <v>0</v>
      </c>
      <c r="BD170" s="84">
        <f t="shared" si="37"/>
        <v>0</v>
      </c>
      <c r="BE170" s="84">
        <f t="shared" si="37"/>
        <v>0</v>
      </c>
      <c r="BF170" s="84">
        <f t="shared" si="37"/>
        <v>0</v>
      </c>
      <c r="BG170" s="84">
        <f>IF(BG$102=$BI170,(BG$155+BG$161+BG$162)+BG159,IF(SUM(BG$156:BG$161)&lt;&gt;0,BG159/SUM(BG$156:BG$161)*(BG$155+BG$162)+BG159,0))+0.54*BG169</f>
        <v>768.44008602830991</v>
      </c>
      <c r="BH170" s="84">
        <f>IF(BH$102=$BI170,(BH$155+BH$161+BH$162)+BH159,IF(SUM(BH$156:BH$161)&lt;&gt;0,BH159/SUM(BH$156:BH$161)*(BH$155+BH$162)+BH159,0))</f>
        <v>0</v>
      </c>
      <c r="BI170" s="15" t="str">
        <f t="shared" si="39"/>
        <v>Emballage</v>
      </c>
      <c r="BQ170" s="90"/>
      <c r="BT170" s="91"/>
    </row>
    <row r="171" spans="1:72" x14ac:dyDescent="0.2">
      <c r="A171" s="1" t="s">
        <v>133</v>
      </c>
      <c r="B171" s="41">
        <f>SUM(D171:BH171)</f>
        <v>25956.581341751407</v>
      </c>
      <c r="C171" s="1" t="str">
        <f t="shared" si="35"/>
        <v>Energie</v>
      </c>
      <c r="D171" s="41">
        <f t="shared" ref="D171:BB172" si="40">IF(D$102=$BI171,(D$155+D$161+D$162)+D160,IF(SUM(D$156:D$161)&lt;&gt;0,D160/SUM(D$156:D$161)*(D$155+D$162)+D160,0))</f>
        <v>39.662060619349973</v>
      </c>
      <c r="E171" s="41">
        <f t="shared" si="40"/>
        <v>0</v>
      </c>
      <c r="F171" s="41">
        <f t="shared" si="40"/>
        <v>0</v>
      </c>
      <c r="G171" s="41">
        <f t="shared" si="40"/>
        <v>3541.4340004319647</v>
      </c>
      <c r="H171" s="41">
        <f t="shared" si="40"/>
        <v>4924.875352072253</v>
      </c>
      <c r="I171" s="41">
        <f t="shared" si="40"/>
        <v>224.76297627773204</v>
      </c>
      <c r="J171" s="41">
        <f t="shared" si="40"/>
        <v>0</v>
      </c>
      <c r="K171" s="41">
        <f t="shared" si="40"/>
        <v>0</v>
      </c>
      <c r="L171" s="41">
        <f t="shared" si="40"/>
        <v>0</v>
      </c>
      <c r="M171" s="41">
        <f t="shared" si="40"/>
        <v>0</v>
      </c>
      <c r="N171" s="41">
        <f t="shared" si="40"/>
        <v>0</v>
      </c>
      <c r="O171" s="41">
        <f t="shared" si="40"/>
        <v>0</v>
      </c>
      <c r="P171" s="41">
        <f t="shared" si="40"/>
        <v>0</v>
      </c>
      <c r="Q171" s="41">
        <f t="shared" si="40"/>
        <v>0</v>
      </c>
      <c r="R171" s="41">
        <f t="shared" si="40"/>
        <v>0</v>
      </c>
      <c r="S171" s="41">
        <f t="shared" si="40"/>
        <v>0</v>
      </c>
      <c r="T171" s="41">
        <f t="shared" si="40"/>
        <v>0</v>
      </c>
      <c r="U171" s="41">
        <f t="shared" si="40"/>
        <v>0</v>
      </c>
      <c r="V171" s="41">
        <f t="shared" si="40"/>
        <v>2540.9346789473684</v>
      </c>
      <c r="W171" s="41">
        <f t="shared" si="40"/>
        <v>0</v>
      </c>
      <c r="X171" s="41">
        <f t="shared" si="40"/>
        <v>0</v>
      </c>
      <c r="Y171" s="41">
        <f t="shared" si="40"/>
        <v>0</v>
      </c>
      <c r="Z171" s="41">
        <f t="shared" si="40"/>
        <v>655.53279952395167</v>
      </c>
      <c r="AA171" s="41">
        <f t="shared" si="40"/>
        <v>0</v>
      </c>
      <c r="AB171" s="41">
        <f t="shared" si="40"/>
        <v>0</v>
      </c>
      <c r="AC171" s="41">
        <f t="shared" si="40"/>
        <v>0</v>
      </c>
      <c r="AD171" s="41">
        <f t="shared" si="40"/>
        <v>0</v>
      </c>
      <c r="AE171" s="41">
        <f t="shared" si="40"/>
        <v>0</v>
      </c>
      <c r="AF171" s="41">
        <f t="shared" si="40"/>
        <v>0</v>
      </c>
      <c r="AG171" s="41">
        <f t="shared" si="40"/>
        <v>0</v>
      </c>
      <c r="AH171" s="41">
        <f t="shared" si="40"/>
        <v>0</v>
      </c>
      <c r="AI171" s="41">
        <f t="shared" si="40"/>
        <v>0</v>
      </c>
      <c r="AJ171" s="41">
        <f t="shared" si="40"/>
        <v>0</v>
      </c>
      <c r="AK171" s="41">
        <f t="shared" si="40"/>
        <v>0</v>
      </c>
      <c r="AL171" s="84">
        <f>IF(AL$102=$BI171,(AL$155+AL$161+AL$162)+AL160,IF(SUM(AL$156:AL$161)&lt;&gt;0,AL160/SUM(AL$156:AL$161)*(AL$155+AL$162)+AL160,0))</f>
        <v>0</v>
      </c>
      <c r="AM171" s="41">
        <f t="shared" si="40"/>
        <v>0</v>
      </c>
      <c r="AN171" s="41">
        <f t="shared" si="40"/>
        <v>0</v>
      </c>
      <c r="AO171" s="41">
        <f t="shared" si="40"/>
        <v>0</v>
      </c>
      <c r="AP171" s="41">
        <f t="shared" si="40"/>
        <v>0</v>
      </c>
      <c r="AQ171" s="84">
        <f>IF(AQ$102=$BI171,(AQ$155+AQ$161+AQ$162)+AQ160,IF(SUM(AQ$156:AQ$161)&lt;&gt;0,AQ160/SUM(AQ$156:AQ$161)*(AQ$155+AQ$162)+AQ160,0))</f>
        <v>0</v>
      </c>
      <c r="AR171" s="41">
        <f t="shared" si="40"/>
        <v>0</v>
      </c>
      <c r="AS171" s="41">
        <f t="shared" si="40"/>
        <v>3171.0245652394569</v>
      </c>
      <c r="AT171" s="41">
        <f t="shared" si="40"/>
        <v>1823.6366826791082</v>
      </c>
      <c r="AU171" s="41">
        <f t="shared" si="40"/>
        <v>0</v>
      </c>
      <c r="AV171" s="41">
        <f t="shared" si="40"/>
        <v>0</v>
      </c>
      <c r="AW171" s="41">
        <f t="shared" si="40"/>
        <v>0</v>
      </c>
      <c r="AX171" s="41">
        <f t="shared" si="40"/>
        <v>0</v>
      </c>
      <c r="AY171" s="41">
        <f t="shared" si="40"/>
        <v>0</v>
      </c>
      <c r="AZ171" s="41">
        <f t="shared" si="40"/>
        <v>0</v>
      </c>
      <c r="BA171" s="41">
        <f t="shared" si="40"/>
        <v>0</v>
      </c>
      <c r="BB171" s="41">
        <f t="shared" si="40"/>
        <v>0</v>
      </c>
      <c r="BC171" s="41">
        <f t="shared" si="37"/>
        <v>0</v>
      </c>
      <c r="BD171" s="41">
        <f t="shared" si="37"/>
        <v>8712.2507122507104</v>
      </c>
      <c r="BE171" s="41">
        <f t="shared" si="37"/>
        <v>0</v>
      </c>
      <c r="BF171" s="41">
        <f t="shared" si="37"/>
        <v>0</v>
      </c>
      <c r="BG171" s="41">
        <f>IF(BG$102=$BI171,(BG$155+BG$161+BG$162)+BG160,IF(SUM(BG$156:BG$161)&lt;&gt;0,BG160/SUM(BG$156:BG$161)*(BG$155+BG$162)+BG160,0))</f>
        <v>322.4675137095121</v>
      </c>
      <c r="BH171" s="41">
        <f>IF(BH$102=$BI171,(BH$155+BH$161+BH$162)+BH160,IF(SUM(BH$156:BH$161)&lt;&gt;0,BH160/SUM(BH$156:BH$161)*(BH$155+BH$162)+BH160,0))</f>
        <v>0</v>
      </c>
      <c r="BI171" s="1" t="str">
        <f t="shared" si="39"/>
        <v>Energie</v>
      </c>
    </row>
    <row r="172" spans="1:72" x14ac:dyDescent="0.2">
      <c r="A172" s="1" t="s">
        <v>155</v>
      </c>
      <c r="B172" s="41">
        <f>SUM(D172:BH172)</f>
        <v>110273.05273811221</v>
      </c>
      <c r="C172" s="1" t="str">
        <f t="shared" si="35"/>
        <v>Autres marchés</v>
      </c>
      <c r="D172" s="41">
        <f>IF(D$102=$BI172,(D$155+D$161+D$162)+D161,IF(SUM(D$156:D$161)&lt;&gt;0,D161/SUM(D$156:D$161)*(D$155+D$162)+D161,0))+0.46*D169</f>
        <v>30.590921771581357</v>
      </c>
      <c r="E172" s="41">
        <f t="shared" si="40"/>
        <v>1236.2115199107061</v>
      </c>
      <c r="F172" s="41">
        <f t="shared" si="40"/>
        <v>0</v>
      </c>
      <c r="G172" s="41">
        <f t="shared" si="40"/>
        <v>0</v>
      </c>
      <c r="H172" s="41">
        <f>IF(H$102=$BI172,(H$155+H$161+H$162)+H161,IF(SUM(H$156:H$161)&lt;&gt;0,H161/SUM(H$156:H$161)*(H$155+H$162)+H161,0))+0.46*H169</f>
        <v>3910.3162948986183</v>
      </c>
      <c r="I172" s="41">
        <f>IF(I$102=$BI172,(I$155+I$161+I$162)+I161,IF(SUM(I$156:I$161)&lt;&gt;0,I161/SUM(I$156:I$161)*(I$155+I$162)+I161,0))+0.46*I169</f>
        <v>166.65255060095993</v>
      </c>
      <c r="J172" s="41">
        <f t="shared" si="40"/>
        <v>0</v>
      </c>
      <c r="K172" s="41">
        <f t="shared" si="40"/>
        <v>404.50745258592565</v>
      </c>
      <c r="L172" s="41">
        <f t="shared" si="40"/>
        <v>138.45919313987611</v>
      </c>
      <c r="M172" s="41">
        <f t="shared" si="40"/>
        <v>158.5469689167721</v>
      </c>
      <c r="N172" s="41">
        <f t="shared" si="40"/>
        <v>57.710826091577239</v>
      </c>
      <c r="O172" s="41">
        <f t="shared" si="40"/>
        <v>144.40016766138433</v>
      </c>
      <c r="P172" s="41">
        <f t="shared" si="40"/>
        <v>0</v>
      </c>
      <c r="Q172" s="41">
        <f t="shared" si="40"/>
        <v>0</v>
      </c>
      <c r="R172" s="41">
        <f t="shared" si="40"/>
        <v>0</v>
      </c>
      <c r="S172" s="41">
        <f t="shared" si="40"/>
        <v>0</v>
      </c>
      <c r="T172" s="41">
        <f t="shared" si="40"/>
        <v>0</v>
      </c>
      <c r="U172" s="41">
        <f>IF(U$102=$BI172,(U$155+U$161+U$162)+U161,IF(SUM(U$156:U$161)&lt;&gt;0,U161/SUM(U$156:U$161)*(U$155+U$162)+U161,0))+0.46*U169</f>
        <v>647.95447771771683</v>
      </c>
      <c r="V172" s="41">
        <f t="shared" si="40"/>
        <v>0</v>
      </c>
      <c r="W172" s="41">
        <f t="shared" si="40"/>
        <v>0</v>
      </c>
      <c r="X172" s="41">
        <f t="shared" si="40"/>
        <v>0</v>
      </c>
      <c r="Y172" s="41">
        <f t="shared" si="40"/>
        <v>0</v>
      </c>
      <c r="Z172" s="41">
        <f t="shared" si="40"/>
        <v>0</v>
      </c>
      <c r="AA172" s="41">
        <f t="shared" si="40"/>
        <v>0</v>
      </c>
      <c r="AB172" s="41">
        <f t="shared" si="40"/>
        <v>0</v>
      </c>
      <c r="AC172" s="41">
        <f t="shared" si="40"/>
        <v>0</v>
      </c>
      <c r="AD172" s="41">
        <f t="shared" si="40"/>
        <v>0</v>
      </c>
      <c r="AE172" s="41">
        <f t="shared" si="40"/>
        <v>0</v>
      </c>
      <c r="AF172" s="41">
        <f t="shared" si="40"/>
        <v>0</v>
      </c>
      <c r="AG172" s="41">
        <f t="shared" si="40"/>
        <v>0</v>
      </c>
      <c r="AH172" s="41">
        <f t="shared" si="40"/>
        <v>0</v>
      </c>
      <c r="AI172" s="41">
        <f t="shared" si="40"/>
        <v>0</v>
      </c>
      <c r="AJ172" s="41">
        <f t="shared" si="40"/>
        <v>0</v>
      </c>
      <c r="AK172" s="41">
        <f t="shared" si="40"/>
        <v>1877.1571954022988</v>
      </c>
      <c r="AL172" s="84">
        <f>IF(AL$102=$BI172,(AL$155+AL$161+AL$162)+AL161,IF(SUM(AL$156:AL$161)&lt;&gt;0,AL161/SUM(AL$156:AL$161)*(AL$155+AL$162)+AL161,0))</f>
        <v>1017.7501619700504</v>
      </c>
      <c r="AM172" s="41">
        <f>IF(AM$102=$BI172,(AM$155+AM$161+AM$162)+AM161,IF(SUM(AM$156:AM$161)&lt;&gt;0,AM161/SUM(AM$156:AM$161)*(AM$155+AM$162)+AM161,0))+0.46*AM169</f>
        <v>502.24732023060028</v>
      </c>
      <c r="AN172" s="41">
        <f>IF(AN$102=$BI172,(AN$155+AN$161+AN$162)+AN161,IF(SUM(AN$156:AN$161)&lt;&gt;0,AN161/SUM(AN$156:AN$161)*(AN$155+AN$162)+AN161,0))+0.46*AN169</f>
        <v>7222.898131499901</v>
      </c>
      <c r="AO172" s="41">
        <f>AO169</f>
        <v>41377.601235240691</v>
      </c>
      <c r="AP172" s="41">
        <f t="shared" si="40"/>
        <v>330</v>
      </c>
      <c r="AQ172" s="84">
        <f>IF(AQ$102=$BI172,(AQ$155+AQ$161+AQ$162)+AQ161,IF(SUM(AQ$156:AQ$161)&lt;&gt;0,AQ161/SUM(AQ$156:AQ$161)*(AQ$155+AQ$162)+AQ161,0))</f>
        <v>0</v>
      </c>
      <c r="AR172" s="41">
        <f t="shared" si="40"/>
        <v>2216.5733544240002</v>
      </c>
      <c r="AS172" s="41">
        <f t="shared" si="40"/>
        <v>0</v>
      </c>
      <c r="AT172" s="41">
        <f t="shared" si="40"/>
        <v>0</v>
      </c>
      <c r="AU172" s="41">
        <f t="shared" si="40"/>
        <v>0</v>
      </c>
      <c r="AV172" s="41">
        <f t="shared" si="40"/>
        <v>0</v>
      </c>
      <c r="AW172" s="41">
        <f t="shared" si="40"/>
        <v>0</v>
      </c>
      <c r="AX172" s="41">
        <f t="shared" si="40"/>
        <v>0</v>
      </c>
      <c r="AY172" s="41">
        <f t="shared" si="40"/>
        <v>0</v>
      </c>
      <c r="AZ172" s="41">
        <f t="shared" si="40"/>
        <v>0</v>
      </c>
      <c r="BA172" s="41">
        <f t="shared" si="40"/>
        <v>0</v>
      </c>
      <c r="BB172" s="41">
        <f t="shared" si="40"/>
        <v>0</v>
      </c>
      <c r="BC172" s="41">
        <f>IF(BC$102=$BI172,(BC$155+BC$161+BC$162)+BC161,IF(SUM(BC$156:BC$161)&lt;&gt;0,BC161/SUM(BC$156:BC$161)*(BC$155+BC$162)+BC161,0))</f>
        <v>0</v>
      </c>
      <c r="BD172" s="41">
        <f>IF(BD$102=$BI172,(BD$155+BD$161+BD$162)+BD161,IF(SUM(BD$156:BD$161)&lt;&gt;0,BD161/SUM(BD$156:BD$161)*(BD$155+BD$162)+BD161,0))</f>
        <v>0</v>
      </c>
      <c r="BE172" s="41">
        <f>IF(BE$102=$BI172,(BE$155+BE$161+BE$162)+BE161,IF(SUM(BE$156:BE$161)&lt;&gt;0,BE161/SUM(BE$156:BE$161)*(BE$155+BE$162)+BE161,0))</f>
        <v>0</v>
      </c>
      <c r="BF172" s="41">
        <f>IF(BF$102=$BI172,(BF$155+BF$161+BF$162),IF(SUM(BF$156:BF$161)&lt;&gt;0,BF161/SUM(BF$156:BF$161)*(BF$155+BF$162)+BF161,0))</f>
        <v>37522.226870581733</v>
      </c>
      <c r="BG172" s="41">
        <f>IF(BG$102=$BI172,(BG$155+BG$161+BG$162)+BG161,IF(SUM(BG$156:BG$161)&lt;&gt;0,BG161/SUM(BG$156:BG$161)*(BG$155+BG$162)+BG161,0))+0.46*BG169</f>
        <v>536.30316122565284</v>
      </c>
      <c r="BH172" s="41">
        <f>IF(BH$102=$BI172,(BH$155+BH$161+BH$162)+BH161,IF(SUM(BH$156:BH$161)&lt;&gt;0,BH161/SUM(BH$156:BH$161)*(BH$155+BH$162)+BH161,0))</f>
        <v>10774.944934242158</v>
      </c>
      <c r="BI172" s="1" t="s">
        <v>134</v>
      </c>
    </row>
    <row r="173" spans="1:72" x14ac:dyDescent="0.2">
      <c r="A173" s="1" t="s">
        <v>136</v>
      </c>
      <c r="B173" s="41">
        <f>SUM(D173:BH173)</f>
        <v>-0.99999999999445777</v>
      </c>
      <c r="D173" s="41">
        <f>SUM(D167:D172)-D92-D169</f>
        <v>0</v>
      </c>
      <c r="E173" s="41">
        <f t="shared" ref="E173:BG173" si="41">SUM(E167:E172)-E92-E169</f>
        <v>0</v>
      </c>
      <c r="F173" s="41">
        <f t="shared" si="41"/>
        <v>0</v>
      </c>
      <c r="G173" s="41">
        <f t="shared" si="41"/>
        <v>0</v>
      </c>
      <c r="H173" s="41">
        <f t="shared" si="41"/>
        <v>0</v>
      </c>
      <c r="I173" s="41">
        <f t="shared" si="41"/>
        <v>0</v>
      </c>
      <c r="J173" s="41">
        <f t="shared" si="41"/>
        <v>-1</v>
      </c>
      <c r="K173" s="41">
        <f t="shared" si="41"/>
        <v>2.2737367544323206E-13</v>
      </c>
      <c r="L173" s="41">
        <f t="shared" si="41"/>
        <v>1.1368683772161603E-13</v>
      </c>
      <c r="M173" s="41">
        <f t="shared" si="41"/>
        <v>-5.6843418860808015E-14</v>
      </c>
      <c r="N173" s="41">
        <f t="shared" si="41"/>
        <v>0</v>
      </c>
      <c r="O173" s="41">
        <f t="shared" si="41"/>
        <v>0</v>
      </c>
      <c r="P173" s="41">
        <f t="shared" si="41"/>
        <v>0</v>
      </c>
      <c r="Q173" s="41">
        <f t="shared" si="41"/>
        <v>0</v>
      </c>
      <c r="R173" s="41">
        <f t="shared" si="41"/>
        <v>1.1368683772161603E-13</v>
      </c>
      <c r="S173" s="41">
        <f t="shared" si="41"/>
        <v>0</v>
      </c>
      <c r="T173" s="41">
        <f t="shared" si="41"/>
        <v>0</v>
      </c>
      <c r="U173" s="41">
        <f t="shared" si="41"/>
        <v>0</v>
      </c>
      <c r="V173" s="41">
        <f t="shared" si="41"/>
        <v>4.5474735088646412E-13</v>
      </c>
      <c r="W173" s="41">
        <f t="shared" si="41"/>
        <v>-2.2737367544323206E-13</v>
      </c>
      <c r="X173" s="41">
        <f t="shared" si="41"/>
        <v>1.1368683772161603E-13</v>
      </c>
      <c r="Y173" s="41">
        <f t="shared" si="41"/>
        <v>0</v>
      </c>
      <c r="Z173" s="41">
        <f t="shared" si="41"/>
        <v>0</v>
      </c>
      <c r="AA173" s="41">
        <f t="shared" si="41"/>
        <v>0</v>
      </c>
      <c r="AB173" s="41">
        <f t="shared" si="41"/>
        <v>0</v>
      </c>
      <c r="AC173" s="41">
        <f t="shared" si="41"/>
        <v>0</v>
      </c>
      <c r="AD173" s="41">
        <f t="shared" si="41"/>
        <v>0</v>
      </c>
      <c r="AE173" s="41">
        <f t="shared" si="41"/>
        <v>0</v>
      </c>
      <c r="AF173" s="41">
        <f t="shared" si="41"/>
        <v>-4.5474735088646412E-13</v>
      </c>
      <c r="AG173" s="41">
        <f t="shared" si="41"/>
        <v>1.8189894035458565E-12</v>
      </c>
      <c r="AH173" s="41">
        <f t="shared" si="41"/>
        <v>0</v>
      </c>
      <c r="AI173" s="41">
        <f t="shared" si="41"/>
        <v>2.8421709430404007E-14</v>
      </c>
      <c r="AJ173" s="41">
        <f t="shared" si="41"/>
        <v>0</v>
      </c>
      <c r="AK173" s="41">
        <f t="shared" si="41"/>
        <v>0</v>
      </c>
      <c r="AL173" s="41">
        <f t="shared" si="41"/>
        <v>0</v>
      </c>
      <c r="AM173" s="41">
        <f t="shared" si="41"/>
        <v>0</v>
      </c>
      <c r="AN173" s="41">
        <f t="shared" si="41"/>
        <v>0</v>
      </c>
      <c r="AO173" s="41">
        <f t="shared" si="41"/>
        <v>0</v>
      </c>
      <c r="AP173" s="41">
        <f t="shared" si="41"/>
        <v>0</v>
      </c>
      <c r="AQ173" s="41">
        <f t="shared" si="41"/>
        <v>3.637978807091713E-12</v>
      </c>
      <c r="AR173" s="41">
        <f t="shared" si="41"/>
        <v>-4.5474735088646412E-13</v>
      </c>
      <c r="AS173" s="41">
        <f t="shared" si="41"/>
        <v>0</v>
      </c>
      <c r="AT173" s="41">
        <f t="shared" si="41"/>
        <v>2.2737367544323206E-13</v>
      </c>
      <c r="AU173" s="41">
        <f t="shared" si="41"/>
        <v>0</v>
      </c>
      <c r="AV173" s="41">
        <f t="shared" si="41"/>
        <v>0</v>
      </c>
      <c r="AW173" s="41">
        <f t="shared" si="41"/>
        <v>0</v>
      </c>
      <c r="AX173" s="41">
        <f t="shared" si="41"/>
        <v>0</v>
      </c>
      <c r="AY173" s="41">
        <f t="shared" si="41"/>
        <v>0</v>
      </c>
      <c r="AZ173" s="41">
        <f t="shared" si="41"/>
        <v>0</v>
      </c>
      <c r="BA173" s="41">
        <f t="shared" si="41"/>
        <v>0</v>
      </c>
      <c r="BB173" s="41">
        <f t="shared" si="41"/>
        <v>0</v>
      </c>
      <c r="BC173" s="41">
        <f t="shared" si="41"/>
        <v>0</v>
      </c>
      <c r="BD173" s="41">
        <f t="shared" si="41"/>
        <v>0</v>
      </c>
      <c r="BE173" s="41">
        <f t="shared" si="41"/>
        <v>0</v>
      </c>
      <c r="BF173" s="41">
        <f t="shared" si="41"/>
        <v>0</v>
      </c>
      <c r="BG173" s="41">
        <f t="shared" si="41"/>
        <v>0</v>
      </c>
      <c r="BH173" s="41">
        <f>SUM(BH167:BH172)-BH92</f>
        <v>0</v>
      </c>
      <c r="BI173" s="1" t="str">
        <f t="shared" si="39"/>
        <v>CTRL</v>
      </c>
    </row>
    <row r="174" spans="1:72" x14ac:dyDescent="0.2">
      <c r="B174" s="41">
        <f>SUM(B167:B173)</f>
        <v>372478.61689783435</v>
      </c>
      <c r="D174"/>
    </row>
    <row r="175" spans="1:72" x14ac:dyDescent="0.2">
      <c r="A175" s="92"/>
      <c r="B175" s="41">
        <f>$B$92-B174</f>
        <v>1.9999999998835847</v>
      </c>
      <c r="C175" s="93"/>
      <c r="D175"/>
    </row>
    <row r="177" spans="1:72" x14ac:dyDescent="0.2">
      <c r="V177" s="41"/>
      <c r="W177" s="41" t="s">
        <v>129</v>
      </c>
      <c r="X177" s="41" t="s">
        <v>130</v>
      </c>
      <c r="Y177" s="41" t="s">
        <v>132</v>
      </c>
      <c r="Z177" s="41" t="s">
        <v>133</v>
      </c>
      <c r="AA177" s="1" t="s">
        <v>155</v>
      </c>
      <c r="BP177" s="10"/>
      <c r="BQ177" s="1"/>
      <c r="BS177"/>
      <c r="BT177" s="1"/>
    </row>
    <row r="178" spans="1:72" x14ac:dyDescent="0.2">
      <c r="V178" s="97" t="s">
        <v>147</v>
      </c>
      <c r="W178" s="41">
        <f>SUMIF($D$103:$BH$103,V178,D167:BH167)</f>
        <v>30477.379391016351</v>
      </c>
      <c r="X178" s="41">
        <f>SUMIF($D$103:$BH$103,V178,D168:BH168)</f>
        <v>24796.110897018018</v>
      </c>
      <c r="Y178" s="41">
        <f>SUMIF($D$103:$BH$103,V178,D170:BH170)</f>
        <v>36260.095055939157</v>
      </c>
      <c r="Z178" s="41">
        <f>SUMIF($D$103:$BH$103,V178,D171:BH171)</f>
        <v>17244.330629500695</v>
      </c>
      <c r="AA178" s="41">
        <f>SUMIF($D$103:$BH$103,V178,D172:BH172)</f>
        <v>61975.88093328831</v>
      </c>
      <c r="BP178" s="10"/>
      <c r="BQ178" s="1"/>
      <c r="BS178"/>
      <c r="BT178" s="1"/>
    </row>
    <row r="179" spans="1:72" x14ac:dyDescent="0.2">
      <c r="B179" s="9"/>
      <c r="V179" s="97" t="s">
        <v>148</v>
      </c>
      <c r="W179" s="41">
        <f>SUMIF($D$103:$BH$103,V179,D167:BH167)</f>
        <v>130799.8968086012</v>
      </c>
      <c r="X179" s="41">
        <f>SUMIF($D$103:$BH$103,V179,D168:BH168)</f>
        <v>0</v>
      </c>
      <c r="Y179" s="41">
        <f>SUMIF($D$103:$BH$103,V179,D170:BH170)</f>
        <v>0</v>
      </c>
      <c r="Z179" s="41">
        <f>SUMIF($D$103:$BH$103,V179,D171:BH171)</f>
        <v>8712.2507122507104</v>
      </c>
      <c r="AA179" s="41">
        <f>SUMIF($D$103:$BH$103,V179,D172:BH172)</f>
        <v>0</v>
      </c>
      <c r="BP179" s="10"/>
      <c r="BQ179" s="1"/>
      <c r="BS179"/>
      <c r="BT179" s="1"/>
    </row>
    <row r="180" spans="1:72" x14ac:dyDescent="0.2">
      <c r="A180" s="1" t="str">
        <f>A145</f>
        <v>Meuble</v>
      </c>
      <c r="V180" s="97" t="s">
        <v>141</v>
      </c>
      <c r="W180" s="41">
        <f>SUMIF($D$103:$BH$103,V180,D167:BH167)</f>
        <v>13916.500665395948</v>
      </c>
      <c r="X180" s="41">
        <f>SUMIF($D$103:$BH$103,V180,D168:BH168)</f>
        <v>0</v>
      </c>
      <c r="Y180" s="41">
        <f>SUMIF($D$103:$BH$103,V180,D170:BH170)</f>
        <v>0</v>
      </c>
      <c r="Z180" s="41">
        <f>SUMIF($D$103:$BH$103,V180,D171:BH171)</f>
        <v>0</v>
      </c>
      <c r="AA180" s="41">
        <f>SUMIF($D$103:$BH$103,V180,D172:BH172)</f>
        <v>48297.171804823891</v>
      </c>
      <c r="BP180" s="10"/>
      <c r="BQ180" s="1"/>
      <c r="BS180"/>
      <c r="BT180" s="1"/>
    </row>
    <row r="181" spans="1:72" x14ac:dyDescent="0.2">
      <c r="A181" s="1" t="str">
        <f>A134</f>
        <v>Construction</v>
      </c>
      <c r="B181" s="41">
        <f>B167</f>
        <v>175193.77686501353</v>
      </c>
      <c r="C181" s="41">
        <v>213919.50475324728</v>
      </c>
      <c r="D181" s="41">
        <f>B181-C181</f>
        <v>-38725.727888233756</v>
      </c>
      <c r="V181" s="41"/>
      <c r="W181" s="41">
        <f>SUM(W$178:W$180)-B167</f>
        <v>0</v>
      </c>
      <c r="X181" s="41">
        <f>SUM(X$178:X$180)-B168</f>
        <v>0</v>
      </c>
      <c r="Y181" s="41">
        <f>SUM(Y$178:Y$180)-B170</f>
        <v>0</v>
      </c>
      <c r="Z181" s="41">
        <f>SUM(Z$178:Z$180)-B171</f>
        <v>0</v>
      </c>
      <c r="AA181" s="41">
        <f>SUM(AA$178:AA$180)-B172</f>
        <v>0</v>
      </c>
      <c r="BP181" s="10"/>
      <c r="BQ181" s="1"/>
      <c r="BS181"/>
      <c r="BT181" s="1"/>
    </row>
    <row r="182" spans="1:72" x14ac:dyDescent="0.2">
      <c r="A182" s="1" t="str">
        <f>A168</f>
        <v>Ameublement</v>
      </c>
      <c r="B182" s="41">
        <f>B168</f>
        <v>24796.110897018018</v>
      </c>
      <c r="C182" s="41">
        <v>24731.312660801239</v>
      </c>
      <c r="D182" s="41">
        <f>B182-C182</f>
        <v>64.798236216778605</v>
      </c>
    </row>
    <row r="183" spans="1:72" x14ac:dyDescent="0.2">
      <c r="A183" s="1" t="str">
        <f t="shared" ref="A183:B185" si="42">A170</f>
        <v>Emballage</v>
      </c>
      <c r="B183" s="41">
        <f t="shared" si="42"/>
        <v>36260.095055939157</v>
      </c>
      <c r="C183" s="41">
        <v>35387.595762706347</v>
      </c>
      <c r="D183" s="41">
        <f>B183-C183</f>
        <v>872.49929323280958</v>
      </c>
    </row>
    <row r="184" spans="1:72" x14ac:dyDescent="0.2">
      <c r="A184" s="1" t="str">
        <f t="shared" si="42"/>
        <v>Energie</v>
      </c>
      <c r="B184" s="41">
        <f t="shared" si="42"/>
        <v>25956.581341751407</v>
      </c>
      <c r="C184" s="41">
        <v>25422.694978347638</v>
      </c>
      <c r="D184" s="41">
        <f>B184-C184</f>
        <v>533.88636340376979</v>
      </c>
    </row>
    <row r="185" spans="1:72" x14ac:dyDescent="0.2">
      <c r="A185" s="1" t="str">
        <f t="shared" si="42"/>
        <v>Autres marchés</v>
      </c>
      <c r="B185" s="41">
        <f t="shared" si="42"/>
        <v>110273.05273811221</v>
      </c>
      <c r="C185" s="41">
        <v>73018.508742731807</v>
      </c>
      <c r="D185" s="41">
        <f>B185-C185</f>
        <v>37254.543995380402</v>
      </c>
    </row>
    <row r="186" spans="1:72" x14ac:dyDescent="0.2">
      <c r="B186" s="41"/>
    </row>
    <row r="187" spans="1:72" x14ac:dyDescent="0.2">
      <c r="B187" s="41">
        <f>SUM(B181:B186)</f>
        <v>372479.61689783435</v>
      </c>
    </row>
    <row r="191" spans="1:72" x14ac:dyDescent="0.2">
      <c r="A191" s="1" t="str">
        <f>A154</f>
        <v>ETP par marché</v>
      </c>
    </row>
    <row r="192" spans="1:72" x14ac:dyDescent="0.2">
      <c r="A192" s="1" t="str">
        <f>A181</f>
        <v>Construction</v>
      </c>
      <c r="B192" s="40">
        <f>B181/$B$187</f>
        <v>0.47034460120019556</v>
      </c>
    </row>
    <row r="193" spans="1:2" x14ac:dyDescent="0.2">
      <c r="A193" s="1" t="str">
        <f>A182</f>
        <v>Ameublement</v>
      </c>
      <c r="B193" s="40">
        <f t="shared" ref="B193:B198" si="43">B182/$B$187</f>
        <v>6.6570383377029793E-2</v>
      </c>
    </row>
    <row r="194" spans="1:2" x14ac:dyDescent="0.2">
      <c r="A194" s="1" t="str">
        <f>A183</f>
        <v>Emballage</v>
      </c>
      <c r="B194" s="40">
        <f t="shared" si="43"/>
        <v>9.7347863912469509E-2</v>
      </c>
    </row>
    <row r="195" spans="1:2" x14ac:dyDescent="0.2">
      <c r="A195" s="1" t="str">
        <f>A184</f>
        <v>Energie</v>
      </c>
      <c r="B195" s="40">
        <f t="shared" si="43"/>
        <v>6.9685910756482852E-2</v>
      </c>
    </row>
    <row r="196" spans="1:2" x14ac:dyDescent="0.2">
      <c r="A196" s="1" t="str">
        <f>A185</f>
        <v>Autres marchés</v>
      </c>
      <c r="B196" s="40">
        <f t="shared" si="43"/>
        <v>0.29605124075382216</v>
      </c>
    </row>
    <row r="197" spans="1:2" x14ac:dyDescent="0.2">
      <c r="B197" s="40"/>
    </row>
    <row r="198" spans="1:2" x14ac:dyDescent="0.2">
      <c r="B198" s="40">
        <f t="shared" si="43"/>
        <v>1</v>
      </c>
    </row>
    <row r="199" spans="1:2" x14ac:dyDescent="0.2">
      <c r="B199" s="40"/>
    </row>
  </sheetData>
  <mergeCells count="1">
    <mergeCell ref="D16:BH16"/>
  </mergeCells>
  <conditionalFormatting sqref="BI82:BI83">
    <cfRule type="cellIs" dxfId="21" priority="22" operator="lessThan">
      <formula>0</formula>
    </cfRule>
  </conditionalFormatting>
  <conditionalFormatting sqref="BI85">
    <cfRule type="cellIs" dxfId="20" priority="21" operator="lessThan">
      <formula>0</formula>
    </cfRule>
  </conditionalFormatting>
  <conditionalFormatting sqref="BI86">
    <cfRule type="cellIs" dxfId="19" priority="20" operator="greaterThan">
      <formula>0</formula>
    </cfRule>
  </conditionalFormatting>
  <conditionalFormatting sqref="BI86">
    <cfRule type="cellIs" dxfId="18" priority="19" operator="greaterThan">
      <formula>0</formula>
    </cfRule>
  </conditionalFormatting>
  <conditionalFormatting sqref="D2">
    <cfRule type="cellIs" dxfId="17" priority="18" operator="equal">
      <formula>0</formula>
    </cfRule>
  </conditionalFormatting>
  <conditionalFormatting sqref="F2">
    <cfRule type="cellIs" dxfId="16" priority="17" operator="equal">
      <formula>0</formula>
    </cfRule>
  </conditionalFormatting>
  <conditionalFormatting sqref="E2">
    <cfRule type="cellIs" dxfId="15" priority="16" operator="equal">
      <formula>0</formula>
    </cfRule>
  </conditionalFormatting>
  <conditionalFormatting sqref="D5:BH5">
    <cfRule type="cellIs" dxfId="14" priority="15" operator="notEqual">
      <formula>0</formula>
    </cfRule>
  </conditionalFormatting>
  <conditionalFormatting sqref="D9:BH9">
    <cfRule type="containsErrors" dxfId="13" priority="4">
      <formula>ISERROR(D9)</formula>
    </cfRule>
    <cfRule type="cellIs" dxfId="12" priority="14" operator="equal">
      <formula>1</formula>
    </cfRule>
  </conditionalFormatting>
  <conditionalFormatting sqref="D13:BH14">
    <cfRule type="cellIs" dxfId="11" priority="10" operator="equal">
      <formula>0</formula>
    </cfRule>
    <cfRule type="cellIs" dxfId="10" priority="11" operator="between">
      <formula>-0.1</formula>
      <formula>0.1</formula>
    </cfRule>
    <cfRule type="cellIs" dxfId="9" priority="12" operator="greaterThan">
      <formula>0</formula>
    </cfRule>
    <cfRule type="cellIs" dxfId="8" priority="13" operator="lessThan">
      <formula>0</formula>
    </cfRule>
  </conditionalFormatting>
  <conditionalFormatting sqref="C13">
    <cfRule type="cellIs" dxfId="7" priority="6" operator="equal">
      <formula>0</formula>
    </cfRule>
    <cfRule type="cellIs" dxfId="6" priority="7" operator="between">
      <formula>-0.1</formula>
      <formula>0.1</formula>
    </cfRule>
    <cfRule type="cellIs" dxfId="5" priority="8" operator="greaterThan">
      <formula>0</formula>
    </cfRule>
    <cfRule type="cellIs" dxfId="4" priority="9" operator="lessThan">
      <formula>0</formula>
    </cfRule>
  </conditionalFormatting>
  <conditionalFormatting sqref="C14">
    <cfRule type="cellIs" dxfId="3" priority="1" operator="equal">
      <formula>0</formula>
    </cfRule>
    <cfRule type="cellIs" dxfId="2" priority="5" operator="equal">
      <formula>1</formula>
    </cfRule>
  </conditionalFormatting>
  <conditionalFormatting sqref="C9">
    <cfRule type="containsErrors" dxfId="1" priority="2">
      <formula>ISERROR(C9)</formula>
    </cfRule>
    <cfRule type="cellIs" dxfId="0" priority="3" operator="equal">
      <formula>1</formula>
    </cfRule>
  </conditionalFormatting>
  <dataValidations count="2">
    <dataValidation type="decimal" allowBlank="1" showInputMessage="1" showErrorMessage="1" prompt="Attention !_x000a_Il est attendu un % comrpis entre 0 et 1_x000a__x000a_Merci de bien vouloir corriger" sqref="D86" xr:uid="{F13FD05B-06E0-47D0-AB40-F3092C447561}">
      <formula1>0</formula1>
      <formula2>1</formula2>
    </dataValidation>
    <dataValidation type="decimal" allowBlank="1" showInputMessage="1" showErrorMessage="1" sqref="D84:BI84 D85:BH85" xr:uid="{50D27ED8-BC87-49DE-84C7-FC6DC967D7DD}">
      <formula1>0</formula1>
      <formula2>1</formula2>
    </dataValidation>
  </dataValidations>
  <hyperlinks>
    <hyperlink ref="C18" r:id="rId1" xr:uid="{B3923BD2-E871-4748-B500-4471B2A12015}"/>
    <hyperlink ref="C19" r:id="rId2" xr:uid="{EC7B7325-90E9-497D-85EA-AC4BC6279B49}"/>
    <hyperlink ref="C20" r:id="rId3" xr:uid="{4A1785DD-0EB2-4B7C-B6B7-E7B3C2240BC8}"/>
    <hyperlink ref="C21" r:id="rId4" xr:uid="{17DF557D-4D27-496E-B84C-6440AB68614C}"/>
    <hyperlink ref="C22" r:id="rId5" xr:uid="{A745CBFD-8066-4836-B4E3-CC5179B371CF}"/>
    <hyperlink ref="C23" r:id="rId6" xr:uid="{34DFE9F9-0BBD-4384-8B38-FFCD9F9CD960}"/>
    <hyperlink ref="C24" r:id="rId7" xr:uid="{FE11B121-6FC5-489F-8F97-5012796507C6}"/>
    <hyperlink ref="C25" r:id="rId8" xr:uid="{0FB5B3BA-1FC4-4E4E-8C5C-2D1D19009B95}"/>
    <hyperlink ref="C26" r:id="rId9" xr:uid="{E983D599-B112-497C-809A-E109E265D811}"/>
    <hyperlink ref="C27" r:id="rId10" xr:uid="{9D755954-185D-4168-89CB-BC1A10038349}"/>
    <hyperlink ref="C28" r:id="rId11" xr:uid="{00A05D77-1404-4CC8-B3E6-A9E6FF8B5BC0}"/>
    <hyperlink ref="C29" r:id="rId12" xr:uid="{7D2B6DA4-EAFE-43A9-85AE-F26D3278E653}"/>
    <hyperlink ref="C30" r:id="rId13" xr:uid="{95E70D05-88F8-4C2C-B879-1480599D0106}"/>
    <hyperlink ref="C31" r:id="rId14" xr:uid="{5FEC1760-0867-4961-955A-C7D2F72365F5}"/>
    <hyperlink ref="C32" r:id="rId15" xr:uid="{E0ACA3EA-CB94-4C53-AFA7-BF8DBF89CBEB}"/>
    <hyperlink ref="C33" r:id="rId16" xr:uid="{49913072-6FF8-4505-97A8-462F897CB06C}"/>
    <hyperlink ref="C34" r:id="rId17" xr:uid="{8E5082A9-232B-45DB-AA35-2E19B3833919}"/>
    <hyperlink ref="C35" r:id="rId18" xr:uid="{BB5B7644-7282-4905-8291-4B6E98BA4E1A}"/>
    <hyperlink ref="C36" r:id="rId19" xr:uid="{58465D58-E5B1-4480-8DC6-F8CE7AEAAC21}"/>
    <hyperlink ref="C37" r:id="rId20" xr:uid="{F10DA751-8938-4CAB-8D20-34677584BCF1}"/>
    <hyperlink ref="C38" r:id="rId21" xr:uid="{9AAF74AB-511F-4A24-B88C-6C03D4185844}"/>
    <hyperlink ref="C39" r:id="rId22" xr:uid="{4CBB1B0E-F93D-45CE-B572-73835F6FC471}"/>
    <hyperlink ref="C40" r:id="rId23" xr:uid="{4E4AE0EF-8F27-45E3-8750-9048D6C41929}"/>
    <hyperlink ref="C41" r:id="rId24" xr:uid="{E77EEBC7-3E19-41AA-A101-91F39B260159}"/>
    <hyperlink ref="C42" r:id="rId25" xr:uid="{D1C91C25-279E-436F-B639-BB7DA58AFB7E}"/>
    <hyperlink ref="C43" r:id="rId26" xr:uid="{C17A1B0D-759C-4E28-8161-363F2BD5E661}"/>
    <hyperlink ref="C44" r:id="rId27" xr:uid="{38FF7A46-B012-446D-81B4-798DD8B466FA}"/>
    <hyperlink ref="C45" r:id="rId28" xr:uid="{F01B4459-AB3D-4D65-A211-691CCD05F293}"/>
    <hyperlink ref="C46" r:id="rId29" xr:uid="{CEFDCF7B-2F85-4D78-BCE4-70265E14313A}"/>
    <hyperlink ref="C47" r:id="rId30" xr:uid="{8CB0F398-219C-4DA6-8F14-DBF9AEC128F9}"/>
    <hyperlink ref="C48" r:id="rId31" xr:uid="{0F56A8FD-F8F3-482F-9F62-00B08D627324}"/>
    <hyperlink ref="C49" r:id="rId32" xr:uid="{E881A120-66F8-4B4E-8BBD-86226FFC217B}"/>
    <hyperlink ref="C50" r:id="rId33" xr:uid="{78AB4C71-7E4A-4865-AEC8-B29784B06D31}"/>
    <hyperlink ref="C51" r:id="rId34" xr:uid="{875152A4-2D36-4889-8EF7-7912897D163E}"/>
    <hyperlink ref="C52" r:id="rId35" xr:uid="{E41BF139-EE54-4685-8F82-538083739476}"/>
    <hyperlink ref="C53" r:id="rId36" xr:uid="{6FC60D6B-EB17-4C4B-8A1D-D02D7B21B811}"/>
    <hyperlink ref="C54" r:id="rId37" xr:uid="{06D07828-21CF-4183-91AB-9A7743048D05}"/>
    <hyperlink ref="C55" r:id="rId38" xr:uid="{32AEF491-5876-4E4C-9CEB-F27B61515BEE}"/>
    <hyperlink ref="C56" r:id="rId39" xr:uid="{D71CB97E-EBE2-4638-886B-ABCC27969EAE}"/>
    <hyperlink ref="C57" r:id="rId40" xr:uid="{93BDF302-F79A-4F9B-96A7-1E59BEBC6BB7}"/>
    <hyperlink ref="C58" r:id="rId41" xr:uid="{1FE3DC5C-C2E1-4E42-9F2F-88AEF01382AF}"/>
    <hyperlink ref="C59" r:id="rId42" xr:uid="{F9B01CB7-DFD6-42E7-904A-5AC526BFBC84}"/>
    <hyperlink ref="C60" r:id="rId43" xr:uid="{65A50886-1695-4A74-A985-6C948B3383A0}"/>
    <hyperlink ref="C61" r:id="rId44" xr:uid="{B11CA45C-4ED5-4445-A8D8-56F50C29FA62}"/>
    <hyperlink ref="C62" r:id="rId45" xr:uid="{98DAECB2-FD1D-432A-A4EA-ED75CC63EDFE}"/>
    <hyperlink ref="C63" r:id="rId46" xr:uid="{14B2F6FE-8811-49E0-8B7C-7B25193DBA0B}"/>
    <hyperlink ref="C64" r:id="rId47" xr:uid="{26C45942-A7B9-4B27-85DB-CF4A314B4733}"/>
    <hyperlink ref="C65" r:id="rId48" xr:uid="{E535E061-22F3-49EC-9AB0-750ED14CE717}"/>
    <hyperlink ref="C66" r:id="rId49" xr:uid="{C0B893A1-0ED3-4437-8A42-BB2C64D60099}"/>
    <hyperlink ref="C67" r:id="rId50" xr:uid="{AEECB5DB-39F5-400D-A5F7-D8B2D9BC7706}"/>
    <hyperlink ref="C68" r:id="rId51" xr:uid="{05BF20B7-9D37-4C4A-8EE6-A0E678D0C919}"/>
    <hyperlink ref="C69" r:id="rId52" xr:uid="{44CACEE8-DD1E-48BE-92DD-535A7656A8B4}"/>
    <hyperlink ref="C70" r:id="rId53" xr:uid="{8468C832-DFE4-4199-8EE5-3CFE31F32637}"/>
    <hyperlink ref="C71" r:id="rId54" xr:uid="{D1E7D95D-4915-47D7-8E6B-5612A31981C1}"/>
    <hyperlink ref="C72" r:id="rId55" xr:uid="{FF53D07B-C7F0-48B6-9995-549A17E3DDFE}"/>
    <hyperlink ref="C73" r:id="rId56" xr:uid="{6570A466-3E8B-403F-923E-D4AF4A5B06F9}"/>
    <hyperlink ref="C74" r:id="rId57" xr:uid="{8419BB9B-B82A-4C22-A70E-63ED740D52B8}"/>
    <hyperlink ref="D17" r:id="rId58" xr:uid="{1EB5034B-74A7-4DB7-9F11-D20F3B289A18}"/>
    <hyperlink ref="E17" r:id="rId59" xr:uid="{23261A05-9583-4504-BAF8-910AA7B643D7}"/>
    <hyperlink ref="F17" r:id="rId60" xr:uid="{BEA93ECF-BD1C-4F02-90BE-5B0341ED264D}"/>
    <hyperlink ref="G17" r:id="rId61" xr:uid="{0417930D-3356-4D2A-B71F-5D39CEF40208}"/>
    <hyperlink ref="H17" r:id="rId62" xr:uid="{9D7B3AE4-4809-4C95-84F9-5286758207E8}"/>
    <hyperlink ref="I17" r:id="rId63" xr:uid="{96A3AA09-A0AB-41A4-91B3-7DFB92D58A82}"/>
    <hyperlink ref="J17" r:id="rId64" xr:uid="{89DA295C-9C59-468E-B50C-D33DEAC9AC10}"/>
    <hyperlink ref="K17" r:id="rId65" xr:uid="{F2DB1FF2-1733-405D-A434-B58D6D143B63}"/>
    <hyperlink ref="L17" r:id="rId66" xr:uid="{04057D39-0A9C-48C8-B630-117B81774086}"/>
    <hyperlink ref="M17" r:id="rId67" xr:uid="{D0827A08-9434-4F97-A87F-C0ADAE7C7125}"/>
    <hyperlink ref="N17" r:id="rId68" xr:uid="{402D1FF1-CED4-411F-876A-9B744FE9CAF8}"/>
    <hyperlink ref="O17" r:id="rId69" xr:uid="{8D2D4C61-D97B-49A3-AA90-637AE4F43949}"/>
    <hyperlink ref="P17" r:id="rId70" xr:uid="{9C2CE1D6-ABA8-4218-833C-54A931CED211}"/>
    <hyperlink ref="Q17" r:id="rId71" xr:uid="{DAA40D24-2A75-4C5D-A23E-44E238EB9E6A}"/>
    <hyperlink ref="R17" r:id="rId72" xr:uid="{B9F88A12-A221-4A29-9505-626A7309DC10}"/>
    <hyperlink ref="S17" r:id="rId73" xr:uid="{B7BC93AC-85E7-4C8D-A0C0-CC284FCA4139}"/>
    <hyperlink ref="T17" r:id="rId74" xr:uid="{E6770891-A095-4A0C-81C0-502976257B09}"/>
    <hyperlink ref="U17" r:id="rId75" xr:uid="{72A8AA54-F9F9-4F2B-A944-0EBD97475DAD}"/>
    <hyperlink ref="V17" r:id="rId76" xr:uid="{A37C9D7E-EB8E-4D4E-B097-652AF0E043D5}"/>
    <hyperlink ref="W17" r:id="rId77" xr:uid="{524BD51E-663C-44CF-8B42-9819264339FE}"/>
    <hyperlink ref="X17" r:id="rId78" xr:uid="{A6B2036F-27D7-4565-866D-89546E6BBACF}"/>
    <hyperlink ref="Y17" r:id="rId79" xr:uid="{62D64FDC-5E85-4AD9-AFBA-F25B41410C52}"/>
    <hyperlink ref="Z17" r:id="rId80" xr:uid="{0BBD7A23-643D-47AE-8061-83745DB6C487}"/>
    <hyperlink ref="AA17" r:id="rId81" xr:uid="{AA6BB086-6C3D-482A-A30D-2BBA105D93B6}"/>
    <hyperlink ref="AB17" r:id="rId82" xr:uid="{3CB05A1A-6A36-4B69-8C59-F22874A7F330}"/>
    <hyperlink ref="AC17" r:id="rId83" xr:uid="{FCA8678D-8685-430D-8F2C-E6ACFA4479DD}"/>
    <hyperlink ref="AD17" r:id="rId84" xr:uid="{A0ADB38D-CAF1-458A-B1CA-2420A4ABDC50}"/>
    <hyperlink ref="AE17" r:id="rId85" xr:uid="{DD02FC99-1DEA-4FA7-8512-DF74BF8DB202}"/>
    <hyperlink ref="AF17" r:id="rId86" xr:uid="{71B039BC-0C0A-4000-83E1-DD8B34E00133}"/>
    <hyperlink ref="AG17" r:id="rId87" xr:uid="{FCBA2B99-8B49-42E9-B7C9-A1B0B5FE2844}"/>
    <hyperlink ref="AH17" r:id="rId88" xr:uid="{0BA4C8A0-9FCC-45FC-8956-92E1B65B25CF}"/>
    <hyperlink ref="AI17" r:id="rId89" xr:uid="{528323CC-2148-4BB9-889A-DEAD0D068E76}"/>
    <hyperlink ref="AJ17" r:id="rId90" xr:uid="{4ACCC8B4-F15F-481B-86F1-D26910DFF46D}"/>
    <hyperlink ref="AK17" r:id="rId91" xr:uid="{6A539A4B-6A44-497E-A4CE-70438D8DA01A}"/>
    <hyperlink ref="AL17" r:id="rId92" xr:uid="{AF1D6DE7-31BA-411C-97D1-D27EFAFEAC68}"/>
    <hyperlink ref="AM17" r:id="rId93" xr:uid="{E94BD6CE-0B16-4D77-AE06-DD304FD121BA}"/>
    <hyperlink ref="AN17" r:id="rId94" xr:uid="{1E5917A7-8B21-4DF3-8FDD-FA8FD3F9F0D3}"/>
    <hyperlink ref="AO17" r:id="rId95" xr:uid="{A41DF2A2-3161-41D4-A6AA-0C3ACE299E3D}"/>
    <hyperlink ref="AP17" r:id="rId96" xr:uid="{0D21C3FB-F5F8-4647-B5B4-E03018851C59}"/>
    <hyperlink ref="AQ17" r:id="rId97" xr:uid="{C9A87942-00DF-499B-B931-C7314AE7DE04}"/>
    <hyperlink ref="AR17" r:id="rId98" xr:uid="{1A80DB99-86B4-4825-A9B6-57CB0EDBF6CE}"/>
    <hyperlink ref="AS17" r:id="rId99" xr:uid="{CFCCD196-1620-40A9-9C3E-801D0054277F}"/>
    <hyperlink ref="AT17" r:id="rId100" xr:uid="{4004EC4F-1083-40DA-AEE9-F41F2A00FCFA}"/>
    <hyperlink ref="AU17" r:id="rId101" xr:uid="{21CD0298-78E6-474C-968D-A90A64D366EB}"/>
    <hyperlink ref="AV17" r:id="rId102" xr:uid="{698537AC-1F6D-4497-8FC6-7102169FA129}"/>
    <hyperlink ref="AW17" r:id="rId103" xr:uid="{03CF2C47-8CFD-4D76-886D-52275D392167}"/>
    <hyperlink ref="AX17" r:id="rId104" xr:uid="{210328E5-41CB-43E9-B491-7A22612FD633}"/>
    <hyperlink ref="AY17" r:id="rId105" xr:uid="{42860E32-FBBE-4E34-8C3B-8D5F17D128DA}"/>
    <hyperlink ref="AZ17" r:id="rId106" xr:uid="{D47CF437-F7C9-4441-99F9-2DA3FF2C7B71}"/>
    <hyperlink ref="BA17" r:id="rId107" xr:uid="{3822D874-E56E-42D6-8E2C-1534C494712E}"/>
    <hyperlink ref="BB17" r:id="rId108" xr:uid="{B518D124-39A9-49A9-ADF3-386D3F869495}"/>
    <hyperlink ref="BC17" r:id="rId109" xr:uid="{E0A69D78-72CD-4349-8E15-4F8AA817AAF6}"/>
    <hyperlink ref="BD17" r:id="rId110" xr:uid="{DB1ED4BF-5889-4A9D-B80E-967F33BD2BD1}"/>
    <hyperlink ref="BE17" r:id="rId111" xr:uid="{7E010DF6-C9B5-454D-8F43-4CC92A57CC58}"/>
    <hyperlink ref="BF17" r:id="rId112" xr:uid="{35F08376-4E7B-44FE-BB05-2900F5838197}"/>
    <hyperlink ref="BG17" r:id="rId113" xr:uid="{508EB373-2D3B-40E8-8FE1-BFAD589647B7}"/>
    <hyperlink ref="BH17" r:id="rId114" xr:uid="{432DA8C0-2D8C-43B3-8C6D-8E7996EA84A3}"/>
  </hyperlinks>
  <pageMargins left="0.7" right="0.7" top="0.75" bottom="0.75" header="0.3" footer="0.3"/>
  <pageSetup paperSize="9" orientation="portrait" r:id="rId115"/>
  <drawing r:id="rId116"/>
  <legacyDrawing r:id="rId117"/>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Etiquettes</vt:lpstr>
      <vt:lpstr>Noeuds</vt:lpstr>
      <vt:lpstr>Table entrée sortie données</vt:lpstr>
      <vt:lpstr>temp 64 €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 Haroun</dc:creator>
  <cp:lastModifiedBy>Vincent LE DOZE</cp:lastModifiedBy>
  <dcterms:created xsi:type="dcterms:W3CDTF">2023-01-11T16:00:43Z</dcterms:created>
  <dcterms:modified xsi:type="dcterms:W3CDTF">2023-05-16T10:41:11Z</dcterms:modified>
</cp:coreProperties>
</file>